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ulie_000\Documents\Toastmasters\ClubGrowthDirector\ProgramQualityDirector\Contests\"/>
    </mc:Choice>
  </mc:AlternateContent>
  <bookViews>
    <workbookView xWindow="0" yWindow="0" windowWidth="20490" windowHeight="7755" activeTab="1"/>
  </bookViews>
  <sheets>
    <sheet name="Participants " sheetId="1" r:id="rId1"/>
    <sheet name="Agenda" sheetId="13" r:id="rId2"/>
    <sheet name="Agenda-template" sheetId="2" state="hidden" r:id="rId3"/>
    <sheet name="Items to Bring" sheetId="3" r:id="rId4"/>
    <sheet name="Budget" sheetId="4" r:id="rId5"/>
    <sheet name="Budget Planning (SAMPLE)" sheetId="5" r:id="rId6"/>
    <sheet name="Registration " sheetId="6" r:id="rId7"/>
    <sheet name="Raffle" sheetId="7" r:id="rId8"/>
    <sheet name="Judges" sheetId="8" r:id="rId9"/>
    <sheet name="Documents" sheetId="9" r:id="rId10"/>
    <sheet name="On-site Tasks" sheetId="10" r:id="rId11"/>
    <sheet name="Help" sheetId="11" r:id="rId12"/>
  </sheets>
  <calcPr calcId="152511" concurrentCalc="0"/>
</workbook>
</file>

<file path=xl/calcChain.xml><?xml version="1.0" encoding="utf-8"?>
<calcChain xmlns="http://schemas.openxmlformats.org/spreadsheetml/2006/main">
  <c r="B14" i="3" l="1"/>
  <c r="B13" i="3"/>
  <c r="B15" i="3"/>
  <c r="B18" i="3"/>
  <c r="C7" i="13"/>
  <c r="B28" i="3"/>
  <c r="B27" i="3"/>
  <c r="B26" i="3"/>
  <c r="B19" i="3"/>
  <c r="B21" i="3"/>
  <c r="B20" i="3"/>
  <c r="B23" i="3"/>
  <c r="B24" i="3"/>
  <c r="B30" i="3"/>
  <c r="B29" i="3"/>
  <c r="B31" i="3"/>
  <c r="B34" i="3"/>
  <c r="B17" i="3"/>
  <c r="B16" i="3"/>
  <c r="B12" i="3"/>
  <c r="B11" i="3"/>
  <c r="B10" i="3"/>
  <c r="B9" i="3"/>
  <c r="B8" i="3"/>
  <c r="B7" i="3"/>
  <c r="B4" i="3"/>
  <c r="B10" i="4"/>
  <c r="B18" i="4"/>
  <c r="B19" i="4"/>
  <c r="B27" i="5"/>
  <c r="B23" i="5"/>
  <c r="D52" i="5"/>
  <c r="B15" i="5"/>
  <c r="B8" i="5"/>
  <c r="D10" i="5"/>
  <c r="B16" i="5"/>
  <c r="A54" i="13"/>
  <c r="A46" i="13"/>
  <c r="C30" i="13"/>
  <c r="A19" i="13"/>
  <c r="A8" i="13"/>
  <c r="A10" i="13"/>
  <c r="A11" i="13"/>
  <c r="A12" i="13"/>
  <c r="A13" i="13"/>
  <c r="A14" i="13"/>
  <c r="A15" i="13"/>
  <c r="A16" i="13"/>
  <c r="A17" i="13"/>
  <c r="A18" i="13"/>
  <c r="A20" i="13"/>
  <c r="A22" i="13"/>
  <c r="A23" i="13"/>
  <c r="A24" i="13"/>
  <c r="A25" i="13"/>
  <c r="A26" i="13"/>
  <c r="A2" i="13"/>
  <c r="A1" i="13"/>
  <c r="D8" i="4"/>
  <c r="D5" i="4"/>
  <c r="D12" i="4"/>
  <c r="A27" i="13"/>
  <c r="A28" i="13"/>
  <c r="A29" i="13"/>
  <c r="A30" i="13"/>
  <c r="A9" i="13"/>
  <c r="L15" i="1"/>
  <c r="C31" i="13"/>
  <c r="L14" i="1"/>
  <c r="C24" i="13"/>
  <c r="A31" i="13"/>
  <c r="A32" i="13"/>
  <c r="A33" i="13"/>
  <c r="A34" i="13"/>
  <c r="A35" i="13"/>
  <c r="A36" i="13"/>
  <c r="A37" i="13"/>
  <c r="A38" i="13"/>
  <c r="A39" i="13"/>
  <c r="A40" i="13"/>
  <c r="A42" i="13"/>
  <c r="A43" i="13"/>
  <c r="A44" i="13"/>
  <c r="A45" i="13"/>
  <c r="A47" i="13"/>
  <c r="A49" i="13"/>
  <c r="A50" i="13"/>
  <c r="A51" i="13"/>
  <c r="A52" i="13"/>
  <c r="A53" i="13"/>
  <c r="A57" i="6"/>
  <c r="A1" i="6"/>
  <c r="D53" i="5"/>
  <c r="D51" i="5"/>
  <c r="D50" i="5"/>
  <c r="D49" i="5"/>
  <c r="D48" i="5"/>
  <c r="D45" i="5"/>
  <c r="D44" i="5"/>
  <c r="D43" i="5"/>
  <c r="D42" i="5"/>
  <c r="D39" i="5"/>
  <c r="D38" i="5"/>
  <c r="D37" i="5"/>
  <c r="D36" i="5"/>
  <c r="D35" i="5"/>
  <c r="D32" i="5"/>
  <c r="D31" i="5"/>
  <c r="D30" i="5"/>
  <c r="D27" i="5"/>
  <c r="D26" i="5"/>
  <c r="D25" i="5"/>
  <c r="D24" i="5"/>
  <c r="D23" i="5"/>
  <c r="D7" i="5"/>
  <c r="D6" i="5"/>
  <c r="D5" i="5"/>
  <c r="D4" i="5"/>
  <c r="H54" i="4"/>
  <c r="D54" i="4"/>
  <c r="H53" i="4"/>
  <c r="D53" i="4"/>
  <c r="H52" i="4"/>
  <c r="D52" i="4"/>
  <c r="H51" i="4"/>
  <c r="D51" i="4"/>
  <c r="H50" i="4"/>
  <c r="H55" i="4"/>
  <c r="D50" i="4"/>
  <c r="D55" i="4"/>
  <c r="H47" i="4"/>
  <c r="D47" i="4"/>
  <c r="H46" i="4"/>
  <c r="D46" i="4"/>
  <c r="H45" i="4"/>
  <c r="D45" i="4"/>
  <c r="H44" i="4"/>
  <c r="H48" i="4"/>
  <c r="D44" i="4"/>
  <c r="D48" i="4"/>
  <c r="H41" i="4"/>
  <c r="D41" i="4"/>
  <c r="H40" i="4"/>
  <c r="D40" i="4"/>
  <c r="H39" i="4"/>
  <c r="D39" i="4"/>
  <c r="H38" i="4"/>
  <c r="D38" i="4"/>
  <c r="H37" i="4"/>
  <c r="D37" i="4"/>
  <c r="H36" i="4"/>
  <c r="H35" i="4"/>
  <c r="D35" i="4"/>
  <c r="H34" i="4"/>
  <c r="D34" i="4"/>
  <c r="H33" i="4"/>
  <c r="D33" i="4"/>
  <c r="H30" i="4"/>
  <c r="D30" i="4"/>
  <c r="H29" i="4"/>
  <c r="D29" i="4"/>
  <c r="H28" i="4"/>
  <c r="D28" i="4"/>
  <c r="H27" i="4"/>
  <c r="D27" i="4"/>
  <c r="H26" i="4"/>
  <c r="H31" i="4"/>
  <c r="D26" i="4"/>
  <c r="H9" i="4"/>
  <c r="D9" i="4"/>
  <c r="H7" i="4"/>
  <c r="D7" i="4"/>
  <c r="H6" i="4"/>
  <c r="D6" i="4"/>
  <c r="H4" i="4"/>
  <c r="H10" i="4"/>
  <c r="H22" i="4"/>
  <c r="D4" i="4"/>
  <c r="C56" i="2"/>
  <c r="A53" i="2"/>
  <c r="A42" i="2"/>
  <c r="A19" i="2"/>
  <c r="A8" i="2"/>
  <c r="A9" i="2"/>
  <c r="A2" i="2"/>
  <c r="A1" i="2"/>
  <c r="L61" i="1"/>
  <c r="L59" i="1"/>
  <c r="L58" i="1"/>
  <c r="L57" i="1"/>
  <c r="L56" i="1"/>
  <c r="L55" i="1"/>
  <c r="L54" i="1"/>
  <c r="L53" i="1"/>
  <c r="L52" i="1"/>
  <c r="L51" i="1"/>
  <c r="L50" i="1"/>
  <c r="L49" i="1"/>
  <c r="L48" i="1"/>
  <c r="L47" i="1"/>
  <c r="L46" i="1"/>
  <c r="L45" i="1"/>
  <c r="L44" i="1"/>
  <c r="L43" i="1"/>
  <c r="L42" i="1"/>
  <c r="L41" i="1"/>
  <c r="L40" i="1"/>
  <c r="L39" i="1"/>
  <c r="L38" i="1"/>
  <c r="L37" i="1"/>
  <c r="B37" i="3"/>
  <c r="L36" i="1"/>
  <c r="L35" i="1"/>
  <c r="L34" i="1"/>
  <c r="L33" i="1"/>
  <c r="L32" i="1"/>
  <c r="L31" i="1"/>
  <c r="L30" i="1"/>
  <c r="L29" i="1"/>
  <c r="L28" i="1"/>
  <c r="C64" i="13"/>
  <c r="L27" i="1"/>
  <c r="L26" i="1"/>
  <c r="L25" i="1"/>
  <c r="L24" i="1"/>
  <c r="L23" i="1"/>
  <c r="L22" i="1"/>
  <c r="L21" i="1"/>
  <c r="L20" i="1"/>
  <c r="L19" i="1"/>
  <c r="L18" i="1"/>
  <c r="L17" i="1"/>
  <c r="L16" i="1"/>
  <c r="L13" i="1"/>
  <c r="L12" i="1"/>
  <c r="L11" i="1"/>
  <c r="L10" i="1"/>
  <c r="L9" i="1"/>
  <c r="L8" i="1"/>
  <c r="B22" i="3"/>
  <c r="L7" i="1"/>
  <c r="L6" i="1"/>
  <c r="L5" i="1"/>
  <c r="L4" i="1"/>
  <c r="L3" i="1"/>
  <c r="C45" i="13"/>
  <c r="L2" i="1"/>
  <c r="B15" i="10"/>
  <c r="C42" i="13"/>
  <c r="B14" i="10"/>
  <c r="C14" i="13"/>
  <c r="C44" i="13"/>
  <c r="B6" i="10"/>
  <c r="C43" i="13"/>
  <c r="B5" i="10"/>
  <c r="C60" i="13"/>
  <c r="C52" i="13"/>
  <c r="C28" i="13"/>
  <c r="C22" i="13"/>
  <c r="B4" i="10"/>
  <c r="C57" i="13"/>
  <c r="C49" i="13"/>
  <c r="C35" i="13"/>
  <c r="B10" i="10"/>
  <c r="B11" i="10"/>
  <c r="C49" i="2"/>
  <c r="C62" i="13"/>
  <c r="C58" i="13"/>
  <c r="C55" i="13"/>
  <c r="C53" i="13"/>
  <c r="C50" i="13"/>
  <c r="C47" i="13"/>
  <c r="C61" i="13"/>
  <c r="C59" i="13"/>
  <c r="C51" i="13"/>
  <c r="B12" i="10"/>
  <c r="C36" i="13"/>
  <c r="C34" i="13"/>
  <c r="C29" i="13"/>
  <c r="C26" i="13"/>
  <c r="C37" i="13"/>
  <c r="C33" i="13"/>
  <c r="C27" i="13"/>
  <c r="C23" i="13"/>
  <c r="C20" i="13"/>
  <c r="B3" i="10"/>
  <c r="B9" i="10"/>
  <c r="B8" i="10"/>
  <c r="D40" i="5"/>
  <c r="D46" i="5"/>
  <c r="D54" i="5"/>
  <c r="A55" i="13"/>
  <c r="A57" i="13"/>
  <c r="A58" i="13"/>
  <c r="A59" i="13"/>
  <c r="A60" i="13"/>
  <c r="A61" i="13"/>
  <c r="A62" i="13"/>
  <c r="A63" i="13"/>
  <c r="A64" i="13"/>
  <c r="A65" i="13"/>
  <c r="A66" i="13"/>
  <c r="A68" i="13"/>
  <c r="A69" i="13"/>
  <c r="C18" i="13"/>
  <c r="C17" i="13"/>
  <c r="C10" i="13"/>
  <c r="C15" i="13"/>
  <c r="C16" i="13"/>
  <c r="A10" i="2"/>
  <c r="A11" i="2"/>
  <c r="A12" i="2"/>
  <c r="A13" i="2"/>
  <c r="A14" i="2"/>
  <c r="A15" i="2"/>
  <c r="A16" i="2"/>
  <c r="A17" i="2"/>
  <c r="A18" i="2"/>
  <c r="A20" i="2"/>
  <c r="A22" i="2"/>
  <c r="A23" i="2"/>
  <c r="A24" i="2"/>
  <c r="A25" i="2"/>
  <c r="A26" i="2"/>
  <c r="A27" i="2"/>
  <c r="A28" i="2"/>
  <c r="A29" i="2"/>
  <c r="A30" i="2"/>
  <c r="A31" i="2"/>
  <c r="A32" i="2"/>
  <c r="A33" i="2"/>
  <c r="A34" i="2"/>
  <c r="A35" i="2"/>
  <c r="A36" i="2"/>
  <c r="A38" i="2"/>
  <c r="A39" i="2"/>
  <c r="A40" i="2"/>
  <c r="A41" i="2"/>
  <c r="A43" i="2"/>
  <c r="A45" i="2"/>
  <c r="A46" i="2"/>
  <c r="A47" i="2"/>
  <c r="A48" i="2"/>
  <c r="A49" i="2"/>
  <c r="A50" i="2"/>
  <c r="A52" i="2"/>
  <c r="A54" i="2"/>
  <c r="A56" i="2"/>
  <c r="A57" i="2"/>
  <c r="A58" i="2"/>
  <c r="A59" i="2"/>
  <c r="A60" i="2"/>
  <c r="A61" i="2"/>
  <c r="A62" i="2"/>
  <c r="A63" i="2"/>
  <c r="A64" i="2"/>
  <c r="A65" i="2"/>
  <c r="A67" i="2"/>
  <c r="A68" i="2"/>
  <c r="H42" i="4"/>
  <c r="H57" i="4"/>
  <c r="H59" i="4"/>
  <c r="D8" i="5"/>
  <c r="D19" i="5"/>
  <c r="D28" i="5"/>
  <c r="C65" i="13"/>
  <c r="C9" i="13"/>
  <c r="C8" i="13"/>
  <c r="C68" i="13"/>
  <c r="C38" i="13"/>
  <c r="C40" i="13"/>
  <c r="B5" i="3"/>
  <c r="C39" i="13"/>
  <c r="C63" i="13"/>
  <c r="C66" i="13"/>
  <c r="C13" i="13"/>
  <c r="C12" i="13"/>
  <c r="C11" i="13"/>
  <c r="D31" i="4"/>
  <c r="D42" i="4"/>
  <c r="D10" i="4"/>
  <c r="D22" i="4"/>
  <c r="B13" i="10"/>
  <c r="C13" i="2"/>
  <c r="C12" i="2"/>
  <c r="C43" i="2"/>
  <c r="C58" i="2"/>
  <c r="C46" i="2"/>
  <c r="C60" i="2"/>
  <c r="C20" i="2"/>
  <c r="C29" i="2"/>
  <c r="C25" i="2"/>
  <c r="C27" i="2"/>
  <c r="C23" i="2"/>
  <c r="C33" i="2"/>
  <c r="C67" i="2"/>
  <c r="C62" i="2"/>
  <c r="C8" i="2"/>
  <c r="C64" i="2"/>
  <c r="B17" i="10"/>
  <c r="C17" i="2"/>
  <c r="C18" i="2"/>
  <c r="C35" i="2"/>
  <c r="C36" i="2"/>
  <c r="C34" i="2"/>
  <c r="B2" i="10"/>
  <c r="B32" i="3"/>
  <c r="C14" i="2"/>
  <c r="C38" i="2"/>
  <c r="C52" i="2"/>
  <c r="C15" i="2"/>
  <c r="B6" i="3"/>
  <c r="C40" i="2"/>
  <c r="C39" i="2"/>
  <c r="B7" i="10"/>
  <c r="C16" i="2"/>
  <c r="C10" i="2"/>
  <c r="C31" i="2"/>
  <c r="C48" i="2"/>
  <c r="B16" i="10"/>
  <c r="B33" i="3"/>
  <c r="C63" i="2"/>
  <c r="C22" i="2"/>
  <c r="C24" i="2"/>
  <c r="C26" i="2"/>
  <c r="C28" i="2"/>
  <c r="C30" i="2"/>
  <c r="C32" i="2"/>
  <c r="C41" i="2"/>
  <c r="C54" i="2"/>
  <c r="C57" i="2"/>
  <c r="C59" i="2"/>
  <c r="C61" i="2"/>
  <c r="C65" i="2"/>
  <c r="C50" i="2"/>
  <c r="C7" i="2"/>
  <c r="C9" i="2"/>
  <c r="C11" i="2"/>
  <c r="C45" i="2"/>
  <c r="C47" i="2"/>
  <c r="D56" i="5"/>
  <c r="D58" i="5"/>
  <c r="D57" i="4"/>
  <c r="D59" i="4"/>
</calcChain>
</file>

<file path=xl/sharedStrings.xml><?xml version="1.0" encoding="utf-8"?>
<sst xmlns="http://schemas.openxmlformats.org/spreadsheetml/2006/main" count="706" uniqueCount="375">
  <si>
    <t>Program</t>
  </si>
  <si>
    <t>Certificate</t>
  </si>
  <si>
    <t>Function</t>
  </si>
  <si>
    <t>Name</t>
  </si>
  <si>
    <t>Designation</t>
  </si>
  <si>
    <t>Home Phone</t>
  </si>
  <si>
    <t>Work Phone</t>
  </si>
  <si>
    <t>Cell Phone</t>
  </si>
  <si>
    <t>E-mail</t>
  </si>
  <si>
    <t>Comment</t>
  </si>
  <si>
    <t>Confirmed</t>
  </si>
  <si>
    <t>Title Text</t>
  </si>
  <si>
    <t>X</t>
  </si>
  <si>
    <t>Contest Chair</t>
  </si>
  <si>
    <t>Contestant Liaison</t>
  </si>
  <si>
    <t>Division Treasurer</t>
  </si>
  <si>
    <t>District Representative</t>
  </si>
  <si>
    <t>Contest Evaluator</t>
  </si>
  <si>
    <t>Protocol Officer</t>
  </si>
  <si>
    <t>Pledge/Thought Person</t>
  </si>
  <si>
    <t>Chief Judge</t>
  </si>
  <si>
    <t>Food Chair</t>
  </si>
  <si>
    <t>Food Assistant</t>
  </si>
  <si>
    <t>Registration Chair</t>
  </si>
  <si>
    <t>Registration Assistant</t>
  </si>
  <si>
    <t>Raffle Chair</t>
  </si>
  <si>
    <t>Rafffle Assistant</t>
  </si>
  <si>
    <t>Raffle Assistant</t>
  </si>
  <si>
    <t>Publicity Chair</t>
  </si>
  <si>
    <t>Hospitality Chair</t>
  </si>
  <si>
    <t>Hospitality Assistant</t>
  </si>
  <si>
    <t xml:space="preserve">Set-Up/Clean-Up Team </t>
  </si>
  <si>
    <t>Set-Up/Clean-Up Team</t>
  </si>
  <si>
    <t>See "Judges" tab for list of judges</t>
  </si>
  <si>
    <t>Area/Division:</t>
  </si>
  <si>
    <t>Contest1:</t>
  </si>
  <si>
    <t>Contest2:</t>
  </si>
  <si>
    <t>Contest3:</t>
  </si>
  <si>
    <t>Contest4:</t>
  </si>
  <si>
    <t>ContestDate:</t>
  </si>
  <si>
    <t>Unasigned</t>
  </si>
  <si>
    <t>Updated 12/17/14</t>
  </si>
  <si>
    <t>Time</t>
  </si>
  <si>
    <t>Person</t>
  </si>
  <si>
    <t>Task</t>
  </si>
  <si>
    <t>4:30 PM</t>
  </si>
  <si>
    <t>0:15</t>
  </si>
  <si>
    <t>• Set up contest
  * Post directional signs inside and outside
  * Arrange tables and speaking area
  * Set up tables (registration/food/drinks/trophy/raffle)
  * Hang banner</t>
  </si>
  <si>
    <t>0:10</t>
  </si>
  <si>
    <t>• Set up food and drinks and release the hounds</t>
  </si>
  <si>
    <t>0:00</t>
  </si>
  <si>
    <t>0:05</t>
  </si>
  <si>
    <t>• Announce "5 Minutes to Judge's Briefing!"</t>
  </si>
  <si>
    <t>• Brief judges, timers and ballot counters on the rules</t>
  </si>
  <si>
    <t>0:20</t>
  </si>
  <si>
    <t>0:08</t>
  </si>
  <si>
    <t>• Check attendees against Protocol list</t>
  </si>
  <si>
    <t>0:02</t>
  </si>
  <si>
    <t>• Give two-minute warning to Call to Attention</t>
  </si>
  <si>
    <t>0:01</t>
  </si>
  <si>
    <t>0:04</t>
  </si>
  <si>
    <r>
      <rPr>
        <sz val="10"/>
        <color indexed="8"/>
        <rFont val="Helvetica Neue"/>
      </rPr>
      <t xml:space="preserve">• Introduce dignitaries from Protocol list
</t>
    </r>
    <r>
      <rPr>
        <sz val="10"/>
        <color indexed="8"/>
        <rFont val="Helvetica Neue"/>
      </rPr>
      <t xml:space="preserve">
</t>
    </r>
    <r>
      <rPr>
        <i/>
        <sz val="10"/>
        <color indexed="8"/>
        <rFont val="Helvetica Neue"/>
      </rPr>
      <t>Thank you. Before we begin the contest, let's take a few moments to recognize the dignitaries who have joined us today.</t>
    </r>
    <r>
      <rPr>
        <sz val="10"/>
        <color indexed="8"/>
        <rFont val="Helvetica Neue"/>
      </rPr>
      <t xml:space="preserve"> 
</t>
    </r>
    <r>
      <rPr>
        <sz val="10"/>
        <color indexed="8"/>
        <rFont val="Helvetica Neue"/>
      </rPr>
      <t xml:space="preserve">
</t>
    </r>
    <r>
      <rPr>
        <sz val="10"/>
        <color indexed="8"/>
        <rFont val="Helvetica Neue"/>
      </rPr>
      <t>[Read names from Protocol list]</t>
    </r>
  </si>
  <si>
    <r>
      <rPr>
        <sz val="10"/>
        <color indexed="8"/>
        <rFont val="Helvetica Neue"/>
      </rPr>
      <t xml:space="preserve">• Announce </t>
    </r>
    <r>
      <rPr>
        <i/>
        <sz val="10"/>
        <color indexed="8"/>
        <rFont val="Helvetica Neue"/>
      </rPr>
      <t>"Contestants have been briefed; judges have been briefed, timers and ballot counters have been briefed. Let the contest begin!".</t>
    </r>
    <r>
      <rPr>
        <sz val="10"/>
        <color indexed="8"/>
        <rFont val="Helvetica Neue"/>
      </rPr>
      <t xml:space="preserve"> </t>
    </r>
  </si>
  <si>
    <t>0:22</t>
  </si>
  <si>
    <t xml:space="preserve">• Introduce first contestant
(Speaker name - Speech name - Speech name - Speaker name;
e.g. "John Smith - My Left Foot - My Left Foot - John Smith")
• After speech announce one minute of silence
• Continue same way with other contestants
</t>
  </si>
  <si>
    <t>0:03</t>
  </si>
  <si>
    <r>
      <rPr>
        <sz val="10"/>
        <color indexed="8"/>
        <rFont val="Helvetica Neue"/>
      </rPr>
      <t xml:space="preserve">• Collect the ballots
</t>
    </r>
    <r>
      <rPr>
        <sz val="10"/>
        <color indexed="8"/>
        <rFont val="Helvetica Neue"/>
      </rPr>
      <t>(Chief Judge announce,</t>
    </r>
    <r>
      <rPr>
        <i/>
        <sz val="10"/>
        <color indexed="8"/>
        <rFont val="Helvetica Neue"/>
      </rPr>
      <t xml:space="preserve"> "Mr/Madam Toastmaster, all the ballots have been collected."
</t>
    </r>
    <r>
      <rPr>
        <sz val="10"/>
        <color indexed="8"/>
        <rFont val="Helvetica Neue"/>
      </rPr>
      <t>Chief Judge and Ballot Counters stay in the room.</t>
    </r>
  </si>
  <si>
    <t>0:31</t>
  </si>
  <si>
    <r>
      <rPr>
        <sz val="10"/>
        <color indexed="8"/>
        <rFont val="Helvetica Neue"/>
      </rPr>
      <t xml:space="preserve">• Collect the ballots
</t>
    </r>
    <r>
      <rPr>
        <sz val="10"/>
        <color indexed="8"/>
        <rFont val="Helvetica Neue"/>
      </rPr>
      <t>(Chief Judge announces,</t>
    </r>
    <r>
      <rPr>
        <i/>
        <sz val="10"/>
        <color indexed="8"/>
        <rFont val="Helvetica Neue"/>
      </rPr>
      <t xml:space="preserve"> "Mr/Madam Toastmaster, all the ballots have been collected.")                                                                                Chief Judge and Ballot Counters leave room to count ballots.</t>
    </r>
  </si>
  <si>
    <t>• Thank the Toastmaster and present him/her with a gift
• Call up Division Governor to make announcements
• Call up District Representative to make announcements</t>
  </si>
  <si>
    <r>
      <rPr>
        <sz val="10"/>
        <color indexed="8"/>
        <rFont val="Helvetica Neue"/>
      </rPr>
      <t xml:space="preserve">• Call up Raffle Chair for announcement
</t>
    </r>
    <r>
      <rPr>
        <sz val="10"/>
        <color indexed="8"/>
        <rFont val="Helvetica Neue"/>
      </rPr>
      <t xml:space="preserve">• Announce intermission
</t>
    </r>
    <r>
      <rPr>
        <i/>
        <sz val="10"/>
        <color indexed="8"/>
        <rFont val="Helvetica Neue"/>
      </rPr>
      <t>We will now take a break. Please return at</t>
    </r>
    <r>
      <rPr>
        <sz val="10"/>
        <color indexed="8"/>
        <rFont val="Helvetica Neue"/>
      </rPr>
      <t xml:space="preserve"> [desired time].</t>
    </r>
  </si>
  <si>
    <t xml:space="preserve"> Mid-contest intermission</t>
  </si>
  <si>
    <t>• Check late arrivals against Protocol list</t>
  </si>
  <si>
    <t>• Two minute warning to reconvene</t>
  </si>
  <si>
    <r>
      <rPr>
        <sz val="10"/>
        <color indexed="8"/>
        <rFont val="Helvetica Neue"/>
      </rPr>
      <t xml:space="preserve">• Summon audience, repeat reminder about electronic devices                     • Introduce Area Governor.
</t>
    </r>
    <r>
      <rPr>
        <sz val="10"/>
        <color indexed="8"/>
        <rFont val="Helvetica Neue"/>
      </rPr>
      <t xml:space="preserve">
</t>
    </r>
    <r>
      <rPr>
        <i/>
        <sz val="10"/>
        <color indexed="8"/>
        <rFont val="Helvetica Neue"/>
      </rPr>
      <t>Please welcome our Area 2 Governor, ________________________.</t>
    </r>
  </si>
  <si>
    <t xml:space="preserve">• Announce "Contestants have been briefed; judges have been briefed, timers and ballot counters have been briefed. Let the contest begin!". </t>
  </si>
  <si>
    <t>0:45</t>
  </si>
  <si>
    <r>
      <rPr>
        <sz val="10"/>
        <color indexed="8"/>
        <rFont val="Helvetica Neue"/>
      </rPr>
      <t xml:space="preserve">• (after final speech) Ask audience to remain silent until the ballots have been collected.
</t>
    </r>
    <r>
      <rPr>
        <sz val="10"/>
        <color indexed="8"/>
        <rFont val="Helvetica Neue"/>
      </rPr>
      <t xml:space="preserve">
</t>
    </r>
    <r>
      <rPr>
        <sz val="10"/>
        <color indexed="8"/>
        <rFont val="Helvetica Neue"/>
      </rPr>
      <t>P</t>
    </r>
    <r>
      <rPr>
        <i/>
        <sz val="10"/>
        <color indexed="8"/>
        <rFont val="Helvetica Neue"/>
      </rPr>
      <t xml:space="preserve">lease remain silent until our Chief Judge announces all the ballots have been collected.
</t>
    </r>
  </si>
  <si>
    <t xml:space="preserve">• Wait for Chief Judge to announce "Mr/Madam Toastmaster, all ballots have been collected." 
• Thank you, Mr/Madame Chief Judge!
   </t>
  </si>
  <si>
    <t>Before we take a quick break, let’s hear one last word from our Raffle Chair, __________!
(Raffle Chair makes Last-Call Raffle Announcement)
We will now take a 5-minute break!  Please return to your seats by____</t>
  </si>
  <si>
    <r>
      <rPr>
        <sz val="10"/>
        <color indexed="8"/>
        <rFont val="Helvetica Neue"/>
      </rPr>
      <t xml:space="preserve">• (after final speech) Ask audience to remain silent until the ballots have been collected.
</t>
    </r>
    <r>
      <rPr>
        <sz val="10"/>
        <color indexed="8"/>
        <rFont val="Helvetica Neue"/>
      </rPr>
      <t xml:space="preserve">
</t>
    </r>
    <r>
      <rPr>
        <sz val="10"/>
        <color indexed="8"/>
        <rFont val="Helvetica Neue"/>
      </rPr>
      <t>P</t>
    </r>
    <r>
      <rPr>
        <i/>
        <sz val="10"/>
        <color indexed="8"/>
        <rFont val="Helvetica Neue"/>
      </rPr>
      <t>lease remain silent until our Chief Judge announces all the ballots have been collected.</t>
    </r>
  </si>
  <si>
    <t xml:space="preserve"> Deliver closing remarks
“…and now I’d like to return control to Area 2 Governor _________!"
Receive gift &amp; certificate from Area Governor and be seated.
</t>
  </si>
  <si>
    <t>0:11</t>
  </si>
  <si>
    <t>• Thank the Toastmaster and present him with a gift
• Call up Division Governor to make announcements
• Call up District Representative to make announcements</t>
  </si>
  <si>
    <t>• Raffle off one prize publicly
• Announce that other winning raffle tickets will be posted at the Raffle Table.</t>
  </si>
  <si>
    <r>
      <rPr>
        <sz val="10"/>
        <color indexed="8"/>
        <rFont val="Helvetica Neue"/>
      </rPr>
      <t xml:space="preserve">• Ask contest team to stand (certificates will have been passed out prior to this).
</t>
    </r>
    <r>
      <rPr>
        <sz val="10"/>
        <color indexed="8"/>
        <rFont val="Helvetica Neue"/>
      </rPr>
      <t xml:space="preserve">• Present gift to Chief Judge
</t>
    </r>
    <r>
      <rPr>
        <sz val="10"/>
        <color indexed="8"/>
        <rFont val="Helvetica Neue"/>
      </rPr>
      <t xml:space="preserve">• Return control to Area Governors
</t>
    </r>
    <r>
      <rPr>
        <sz val="10"/>
        <color indexed="8"/>
        <rFont val="Helvetica Neue"/>
      </rPr>
      <t xml:space="preserve">
</t>
    </r>
    <r>
      <rPr>
        <i/>
        <sz val="10"/>
        <color indexed="8"/>
        <rFont val="Helvetica Neue"/>
      </rPr>
      <t xml:space="preserve">A contest like this requires the help of so many Toastmasters! They have all been recognized privately, but would the entire contest team please stand and take a bow?
</t>
    </r>
    <r>
      <rPr>
        <i/>
        <sz val="10"/>
        <color indexed="8"/>
        <rFont val="Helvetica Neue"/>
      </rPr>
      <t xml:space="preserve">
</t>
    </r>
    <r>
      <rPr>
        <sz val="10"/>
        <color indexed="8"/>
        <rFont val="Helvetica Neue"/>
      </rPr>
      <t xml:space="preserve">Would Chief Judge _________ please come up and accept this special token of our appreciation?
</t>
    </r>
    <r>
      <rPr>
        <sz val="10"/>
        <color indexed="8"/>
        <rFont val="Helvetica Neue"/>
      </rPr>
      <t xml:space="preserve">
</t>
    </r>
    <r>
      <rPr>
        <sz val="10"/>
        <color indexed="8"/>
        <rFont val="Helvetica Neue"/>
      </rPr>
      <t xml:space="preserve">I return the lectern to our Area Governors, _________ and ________.
</t>
    </r>
  </si>
  <si>
    <t>Contest Complete</t>
  </si>
  <si>
    <t>• Clean up
• Handle financial matters</t>
  </si>
  <si>
    <t>• Vacate premises (20 minutes)</t>
  </si>
  <si>
    <t>Items needed at the contest</t>
  </si>
  <si>
    <t>Item</t>
  </si>
  <si>
    <t>Person Responsible</t>
  </si>
  <si>
    <t>Banner</t>
  </si>
  <si>
    <t>Flag</t>
  </si>
  <si>
    <t>Ballots</t>
  </si>
  <si>
    <t>Winner Notification Form</t>
  </si>
  <si>
    <t>Playing cards (to draw for speaking order)</t>
  </si>
  <si>
    <t>Pens - 2 sharpie, 2 ball point</t>
  </si>
  <si>
    <t>Envelopes (2) for Results of Tally</t>
  </si>
  <si>
    <t>Stopwatches (2)</t>
  </si>
  <si>
    <t>Timing cards (2 sets)</t>
  </si>
  <si>
    <t>Contest rules</t>
  </si>
  <si>
    <t>Cue cards</t>
  </si>
  <si>
    <t>Timed agenda/script (multiple copies)</t>
  </si>
  <si>
    <t>Yellow highlighter</t>
  </si>
  <si>
    <t>Contestant briefing sheet</t>
  </si>
  <si>
    <t>Completed bio forms</t>
  </si>
  <si>
    <t>Contact info for all participants</t>
  </si>
  <si>
    <t>Certificates of eligibility</t>
  </si>
  <si>
    <t>Trophies</t>
  </si>
  <si>
    <t>Reimbursement forms</t>
  </si>
  <si>
    <t>Change (small bills) for Registration and Raffle</t>
  </si>
  <si>
    <t>Receipts (for reimbursement)</t>
  </si>
  <si>
    <t>Certificates of appreciation</t>
  </si>
  <si>
    <t>Certificates of participation</t>
  </si>
  <si>
    <t>Programs</t>
  </si>
  <si>
    <t>Drinks</t>
  </si>
  <si>
    <t>Eating utensils, napkins</t>
  </si>
  <si>
    <t>Food</t>
  </si>
  <si>
    <t>Protocol list</t>
  </si>
  <si>
    <t>Raffle Prizes &amp; Tickets</t>
  </si>
  <si>
    <t>Cash box, calculator, receipt book &amp; cash registration form</t>
  </si>
  <si>
    <t>Name tags, markers &amp; pens</t>
  </si>
  <si>
    <t>Registration sheet (including list of comps/prepaid/pre-reg rate)</t>
  </si>
  <si>
    <t>Cleanup supplies (paper towels, etc.)</t>
  </si>
  <si>
    <t>B U D G E T</t>
  </si>
  <si>
    <t>A C T U A L</t>
  </si>
  <si>
    <t>INCOME</t>
  </si>
  <si>
    <t>Quantity</t>
  </si>
  <si>
    <t>Income</t>
  </si>
  <si>
    <t>Total</t>
  </si>
  <si>
    <t>Registration</t>
  </si>
  <si>
    <t xml:space="preserve">     Early Registration with Discount</t>
  </si>
  <si>
    <t xml:space="preserve">     Contestant Registration</t>
  </si>
  <si>
    <t xml:space="preserve">     Committee Registration</t>
  </si>
  <si>
    <t xml:space="preserve">     Registration at the Door</t>
  </si>
  <si>
    <t>Total Registration</t>
  </si>
  <si>
    <t>Opportunity Drawing Sales</t>
  </si>
  <si>
    <t>Comps</t>
  </si>
  <si>
    <t xml:space="preserve">   Division Evaluator</t>
  </si>
  <si>
    <t>free</t>
  </si>
  <si>
    <t xml:space="preserve">   District Representative</t>
  </si>
  <si>
    <t xml:space="preserve">   Lydia Boyd, DTM, PID</t>
  </si>
  <si>
    <t>Other Income (specify)</t>
  </si>
  <si>
    <t xml:space="preserve">Example: club contributions (e.g., 4 clubs @25) </t>
  </si>
  <si>
    <t>Total Income</t>
  </si>
  <si>
    <t>EXPENSES</t>
  </si>
  <si>
    <t>Expense</t>
  </si>
  <si>
    <t>Food and Beverage</t>
  </si>
  <si>
    <t xml:space="preserve">     Paper plates, tableware, etc.</t>
  </si>
  <si>
    <t>Total Food &amp; Beverage</t>
  </si>
  <si>
    <t>Awards &amp; Recognition</t>
  </si>
  <si>
    <t xml:space="preserve">     Trophies for Winners</t>
  </si>
  <si>
    <t xml:space="preserve">     Certificates</t>
  </si>
  <si>
    <t xml:space="preserve">     Certificate Holders</t>
  </si>
  <si>
    <t xml:space="preserve">     Gifts</t>
  </si>
  <si>
    <t xml:space="preserve">         Contest Toastmasters</t>
  </si>
  <si>
    <t xml:space="preserve">         Contestant Goodie Bags</t>
  </si>
  <si>
    <t xml:space="preserve">         Chief Judge</t>
  </si>
  <si>
    <t>Total Awards &amp; Recognition</t>
  </si>
  <si>
    <t>Decorations</t>
  </si>
  <si>
    <t>Total Decorations</t>
  </si>
  <si>
    <t>Miscellaneous</t>
  </si>
  <si>
    <t xml:space="preserve">     Photocopies</t>
  </si>
  <si>
    <t xml:space="preserve">     Name tags (Optional)</t>
  </si>
  <si>
    <t xml:space="preserve">     Room Charge</t>
  </si>
  <si>
    <t>Total Miscellaneous</t>
  </si>
  <si>
    <t>Total Expense</t>
  </si>
  <si>
    <t>Profit / Loss</t>
  </si>
  <si>
    <t>created by Giovanna Dottore</t>
  </si>
  <si>
    <t>revised 2-07 by Tina Tomiyama</t>
  </si>
  <si>
    <t>Budget Creation Instructions</t>
  </si>
  <si>
    <t>NOTES</t>
  </si>
  <si>
    <t xml:space="preserve">     Contestants Registration</t>
  </si>
  <si>
    <t>NOTE: Cannot Charge For Contestants</t>
  </si>
  <si>
    <t>10 Maximum - Single, 15 Maximum - ModDouble</t>
  </si>
  <si>
    <t>There are 3</t>
  </si>
  <si>
    <t xml:space="preserve">      Food &amp; Drinks</t>
  </si>
  <si>
    <t>Maximum $.50 per person-The rest is "Food &amp; Drinks"</t>
  </si>
  <si>
    <t>$.50 ea.</t>
  </si>
  <si>
    <t xml:space="preserve">     Holders</t>
  </si>
  <si>
    <t>$1.10 ea.</t>
  </si>
  <si>
    <t>$10 ea.</t>
  </si>
  <si>
    <t>$2 ea.</t>
  </si>
  <si>
    <t>Miscellaneous Decorations</t>
  </si>
  <si>
    <t>Funding for 'Last Minute' Items</t>
  </si>
  <si>
    <t>B/W @ .25 ea.    Color @ .50 ea.</t>
  </si>
  <si>
    <t xml:space="preserve">     Name tags</t>
  </si>
  <si>
    <t>GOAL:  Between $30 &amp; $50 Net</t>
  </si>
  <si>
    <t>Please note Names are sorted by first name alphabetically</t>
  </si>
  <si>
    <t>Payment</t>
  </si>
  <si>
    <t>Count</t>
  </si>
  <si>
    <t>Verify</t>
  </si>
  <si>
    <t>Cash</t>
  </si>
  <si>
    <t>Check</t>
  </si>
  <si>
    <t>Check #</t>
  </si>
  <si>
    <t>Write in names</t>
  </si>
  <si>
    <t xml:space="preserve"> 1  ______________________________</t>
  </si>
  <si>
    <t>______________________________</t>
  </si>
  <si>
    <t xml:space="preserve"> 2  ______________________________</t>
  </si>
  <si>
    <t xml:space="preserve"> 3  ______________________________</t>
  </si>
  <si>
    <t xml:space="preserve"> 4  ______________________________</t>
  </si>
  <si>
    <t xml:space="preserve"> 5  ______________________________</t>
  </si>
  <si>
    <t xml:space="preserve"> 6  ______________________________</t>
  </si>
  <si>
    <t xml:space="preserve"> 7  ______________________________</t>
  </si>
  <si>
    <t xml:space="preserve"> 8  ______________________________</t>
  </si>
  <si>
    <t xml:space="preserve"> 9  ______________________________</t>
  </si>
  <si>
    <t>10 ______________________________</t>
  </si>
  <si>
    <t>11 ______________________________</t>
  </si>
  <si>
    <t>12 ______________________________</t>
  </si>
  <si>
    <t>13 ______________________________</t>
  </si>
  <si>
    <t>14 ______________________________</t>
  </si>
  <si>
    <t>15 ______________________________</t>
  </si>
  <si>
    <t>16 ______________________________</t>
  </si>
  <si>
    <t>17 ______________________________</t>
  </si>
  <si>
    <t>18 ______________________________</t>
  </si>
  <si>
    <t>19 ______________________________</t>
  </si>
  <si>
    <t>20 ______________________________</t>
  </si>
  <si>
    <t>21 ______________________________</t>
  </si>
  <si>
    <t>22 ______________________________</t>
  </si>
  <si>
    <t>23 ______________________________</t>
  </si>
  <si>
    <t>24 ______________________________</t>
  </si>
  <si>
    <t>25 ______________________________</t>
  </si>
  <si>
    <t>26 ______________________________</t>
  </si>
  <si>
    <t>To</t>
  </si>
  <si>
    <t>Date</t>
  </si>
  <si>
    <t>Response</t>
  </si>
  <si>
    <t>Followup</t>
  </si>
  <si>
    <t>Name of individual</t>
  </si>
  <si>
    <t>c/o Company Name</t>
  </si>
  <si>
    <t>Street Address</t>
  </si>
  <si>
    <t>City, State, Zip</t>
  </si>
  <si>
    <t>Item requested</t>
  </si>
  <si>
    <t>Get bios, certs of eligibility</t>
  </si>
  <si>
    <t>Give contestants bios to Toastmasters</t>
  </si>
  <si>
    <t>Conduct Judges/Ballot Counters briefing</t>
  </si>
  <si>
    <t>Conduct Timers briefing</t>
  </si>
  <si>
    <t>Give stopwatches, timing cards to Timers</t>
  </si>
  <si>
    <t>Set up flag, lectern</t>
  </si>
  <si>
    <t>Ensure functionaries are present</t>
  </si>
  <si>
    <t>Give forms to Chief Judge</t>
  </si>
  <si>
    <t>Give change, registration forms to Registration people.</t>
  </si>
  <si>
    <t>Conduct Contestant briefing</t>
  </si>
  <si>
    <t>Set out food, drinks, utensils</t>
  </si>
  <si>
    <t>Fill out protocol list</t>
  </si>
  <si>
    <t>Give protocol list to Area Governor</t>
  </si>
  <si>
    <t>Set out raffle prizes</t>
  </si>
  <si>
    <t>Set up tables, chairs</t>
  </si>
  <si>
    <t>HELP</t>
  </si>
  <si>
    <t>For questions, contact Jon Caplan (jon_caplan@yahoo.com)</t>
  </si>
  <si>
    <r>
      <rPr>
        <u/>
        <sz val="11"/>
        <color indexed="18"/>
        <rFont val="Helvetica Neue"/>
      </rPr>
      <t>Please visit my website at www.smsafaris.com.</t>
    </r>
  </si>
  <si>
    <t xml:space="preserve">Note: The steps below require a working knowledge of Excel. </t>
  </si>
  <si>
    <t>PARTIPCANTS TAB</t>
  </si>
  <si>
    <t xml:space="preserve">To add a participant: </t>
  </si>
  <si>
    <t>1. Insert the row wherever you want.
2. In Column C, type the title, such as "Registration Chair".
3. In Column L, type this: =IF(LEN(D21)&gt;0, D21, C21)
4, In the previous step, change the number (21) to reflect the number of the new row. (It appears three times.)
5. Press ENTER to lock in the change. Then go back to that cell.
6. Click on Insert : Name : Define.
7. Type a title for the participant that can be used on other sheets. Don't use spaces.
    For example, if this is a third Registration person, you might type "Registration3".
8. Click on the OK button.
    Steps 3 - 8 enable the rest of the sheets to say either "John Smith" or "Registration Chair".
    For instructions on how to do this, see below.</t>
  </si>
  <si>
    <t>To delete a participant:</t>
  </si>
  <si>
    <t>1. Simply delete the row as you normally would. 
    If there is a reference to that participant, you will have to clean up the agenda.
    For information, see the Help topics in that section.</t>
  </si>
  <si>
    <t>To refer to a participant on another sheet:</t>
  </si>
  <si>
    <t>1, Determine the shortcut name given to the participant.
    For instructions on how to do this, see below.
2. Click in the cell where you want to refer to the participant.
    For example, on the Items to Bring sheet, you might want to specify that 
    the Registration Chair is responsible for bringing the cash box. You would click in Column B next to "cash box".
3. Type and equal sign, followed by the shortcut name.
    For example, to refer to the Food Chair, you would type =FoodChair. That is assuming that the shortcut name is FoodChair. 
    If you are using this participant's name mixed in with other text, such as you would do on the Agenda,
    that will get more complicated and will require an understanding of Excel formulas.</t>
  </si>
  <si>
    <t>To determine the shortcut name given to a participant:</t>
  </si>
  <si>
    <t>1. Go to the Participants sheet.
2. Click in Column L of the desired participant.
3. Look in the upper-left corner of the Excel screen.
    There will be a white box with the name listed in it. 
    For example, if you are looking at the food chair, it will probably say "FoodChair". Remember this name.</t>
  </si>
  <si>
    <t>AGENDA TAB</t>
  </si>
  <si>
    <t>To change the length of time for a particular item:</t>
  </si>
  <si>
    <t>1. Select columns A and C.
2. Click on Column : Format : Unhide.
    This will unhide Column B, which shows the length of time.
3. Double-click in the cell in Column B whose length of time you want to change.
4. Change the number of minutes as desired.
    For example, if an item will last 8 minutes, column B should say 12:08:00 AM.
5. Press the ENTER key on the keyboard.
6. Select Column B.
7. Click on Format : Column : Hide.</t>
  </si>
  <si>
    <t>Division Director</t>
  </si>
  <si>
    <t>Humorous Speech Contestant 1</t>
  </si>
  <si>
    <t>Humorous Speech Contestant 2</t>
  </si>
  <si>
    <t>Humorous Speech Contestant 3</t>
  </si>
  <si>
    <t>Humorous Speech Contestant 4</t>
  </si>
  <si>
    <t>Humorous Speech Contestant 5</t>
  </si>
  <si>
    <t>Evaluation Contestant 1</t>
  </si>
  <si>
    <t>Evaluation Contestant 2</t>
  </si>
  <si>
    <t>Evaluation Contestant 3</t>
  </si>
  <si>
    <t>Evaluation Contestant 4</t>
  </si>
  <si>
    <t>Evaluation Contestant 5</t>
  </si>
  <si>
    <t>Humorous Speech</t>
  </si>
  <si>
    <t>Evaluation</t>
  </si>
  <si>
    <t>Evaluation TM</t>
  </si>
  <si>
    <t xml:space="preserve">Humorous Speech TM </t>
  </si>
  <si>
    <t>• Brief Area 1 &amp; 2 Humorous Speech contestants on the rules
• Review pronunciation of names
• Draw for speaking order
• Collect bios and eligibility forms
(Toastmaster performs these duties; Chief Judge just observes)</t>
  </si>
  <si>
    <t>• Introduce any late-arriving dignitaries
• Introduce Humorous Speech Toastmaster
[Read intro]                                                                                                                
"Please welcome the Toastmaster for the Humorous Speech Contest  ____________________"</t>
  </si>
  <si>
    <t>Thank you, Mr/Mme Area Governor!
BRIEF Welcoming Remark relating to the theme of the contest         (1 minute max)
First, a bit of background information for the benefit of our guests and new members.  This evening’s first place winner will progress to the Division __ contest, which will take place on _______.  The winner of that contest will then move up to represent Division ___ at the District ONE Contest which will take place during the _____ Conference on _______________.  This evening’s Area 1 and Area 2 second place winners will be the alternate and will represent their Areas at the Division ___ Contest if the first place winner cannot attend.
The Purpose of the Humorous Speech Contest is: 1) To provide an opportunity for speakers to improve their speaking abilities and to recognize the best as encouragement to all, 2) To provide an opportunity to learn by observing the more proficient speakers who have benefited from their Toastmasters training.
(If needed) * Remind people to turn off their cell phones * Do not leave or enter the room while a contestant is speaking.</t>
  </si>
  <si>
    <t xml:space="preserve">I will give the name of the contestant, give the title of their speech, repeat the title of their speech and then repeat the name of the contestant.
The speaking order of the Area 1 Humorous Speech contestants has been determined by the drawing of lots.  It is as follows… (go slowly, speak clearly):
Speaker #1 _________________________________________________
Speaker #2 _________________________________________________
Speaker #3 _________________________________________________
Speaker #4 _________________________________________________
Speaker #5 _________________________________________________         Our Chief Judge for this evening is ________.  Mr/Madame Chief Judge, has everyone been briefed?!
</t>
  </si>
  <si>
    <t xml:space="preserve">Thank you, Madame Chief Judge!
We will now begin the Area 1 Humorous Speech Contest:
• Introduce first contestant
(Speaker name - Speech name - Speech name - Speaker name;
e.g. "John Smith - My Left Foot - My Left Foot - John Smith")
• After speech, request a minute of silence for the Judges to mark their ballots
• Continue same way with other contestants.
</t>
  </si>
  <si>
    <t>Break between two halves of Humorous Speech Contest</t>
  </si>
  <si>
    <t xml:space="preserve">• Give speaking order
Welcome back for the fourth and final portion of tonight's event, the Area 2 Humorous Speech Contest.
</t>
  </si>
  <si>
    <t xml:space="preserve">The speaking order of the Area 2 Humorous Speech Contest has been determined by the drawing of lots.  The order will be as follows:
Speaker #1 _________________________________________________
Speaker #2 _________________________________________________
Speaker #3 _________________________________________________
Speaker #4 _________________________________________________          Speaker #5 _________________________________________________             Mr/Mme Chief Judge, is your team still ready to go?                         Chief Judge: "Yes they are!"
</t>
  </si>
  <si>
    <t xml:space="preserve">Thank you, Madame/Mr Chief Judge!
We will now begin the Area 2 Humorous Speech Contest:
• Introduce first contestant
(Speaker name - Speech name - Speech name - Speaker name;
e.g. "John Smith - My Left Foot - My Left Foot - John Smith")
• After speech, request a minute of silence for the Judges to mark their ballots
• Continue same way with other contestants.
</t>
  </si>
  <si>
    <t xml:space="preserve">Area 1 and 2 Humorous Speech interviews combined:  
• Wait for Chief Judge to announce "Mr/Madam Toastmaster, all ballots have been collected" and then leaves the room along with the Ballot Counters.
• It’s now time to get to know each of our Humorous Speech contestants a little better.  I would like to ask the contestants to line up beside me to my right in the order that they spoke.
(Give Contestant Certificate of Appreciation)
(Contestant Interviews – 1 min each)
Announce the Contestant’s name, say, “I see you are representing ___________ (club) (info on Bio form).  How long have you been in Toastmasters?”
Ask one question from Bio (facilitate brevity).
“Thank you for participating in the Humorous Speech contest!” (Shake contestant’s hand and give Certificate of Appreciation)
(Have each contestant go to the end of the line after receiving their certificate, not sit down.)
(After last contestant is interviewed) </t>
  </si>
  <si>
    <t xml:space="preserve">• Humorous Speech Toastmaster Comes Back Up to Read Winners                                                                                                                 • Calls up Area Governors to help present Humorous Speech trophies
• Humorous Speech Toastmaster reads the names of the Area 1 Humorous Speech winners while Area Governor 1 gives trophies to the winners.
• Humorous Speech Toastmaster reads the names of the Area 2 Humorous Speech winners while Area Governor 2 gives trophies to the winners.                                                                                                                                                                                               • Area 2 Governor thanks &amp; gives Humorous Speech Toastmaster his/her gift
Area 2 Governor: "The Humorous Speech Contest is now concluded.  The Area 1/Area 2 Contest is now adjourned. Would all the contestants please come to the front for a group photo?"                                  
• Thank everyone for attending
• Give away food
• Adjourn contest 
</t>
  </si>
  <si>
    <t>Explanation: The following is an agenda and suggested script for the Area Evaluation and Humorous Speech contests.  Its purpose is twofold: 1. To ensure that contest rules such as speaker introductions and timing are adhered to and 2. To provide basic guidelines for functionaries, such as Toastmasters, who are performing the role for the first time and would like some guidance in developing the text of their remarks.  The script text is in italics and is merely a guideline. As long as you provide the basic information, feel free to change the wording any way that you see fit.</t>
  </si>
  <si>
    <t>• Brief Area 1 &amp; 2 Evaluation contestants on the rules
• Review pronunciation of names
• Draw for speaking order
• Collect bios and eligibility forms
(Toastmaster performs these duties; Chief Judge just observes)</t>
  </si>
  <si>
    <t>• Summon audience and make announcements                             
 A couple of quick announcements before we begin:  First, please silence all electronic devices.  Second, the restrooms are located [...].
• Introduce Area 1 Governor.
Welcome fellow Toastmasters and honored guests to the Area 1 and Area 2 Evaluation and Humorous Speech Contest. Please join me in welcoming our Area 1 Governor, ____________________________.</t>
  </si>
  <si>
    <t xml:space="preserve">• Introduce Evaluation Toastmaster
[Read intro]                                                                                                                Please welcome the Toastmaster for the Evaluation Contest, </t>
  </si>
  <si>
    <t xml:space="preserve">Thank you, Mr/Mme. Area Governor!
BRIEF Welcoming Remark relating to the theme of the contest,       (1 minute max)
First, a bit of background information for the benefit of our guests and new members.  This evening’s first place winner will progress to the Division ___ contest, which will take place on __________.  The winner of that contest will then move up to represent Division ____ at the District ONE Contest which will take place during the ______ Conference on _____________.  This evening’s Area 1 and Area 2 second place winners will be the alternate and will represent their Areas at the Division ___Contest if the first place winner cannot attend.
The Purpose of the Evaluation Contest is: 1) To provide an opportunity for speakers to improve their speaking abilities, 2) To provide an opportunity to lean by observing the more proficient speakers who have benefited from their Toastmasters training, and 3) To provide participants whit the opportunity to create an original, highly improbable, humorous tale.
* Remind people to turn off their cell phones * Do not leave or enter the room while a contestant is speaking.
</t>
  </si>
  <si>
    <t xml:space="preserve">I will announce the Contestant number, then give the name of the Contestant and then repeat the name of the Contestant.
The speaking order of the Area 1 Evaluation contestants has been determined by the drawing of lots.  It is as follows… (go slowly, speak clearly):
Speaker #1 _________________________________________________
Speaker #2 _________________________________________________
Speaker #3 _________________________________________________
Speaker #4 _________________________________________________
Speaker #5 _________________________________________________             Our Chief Judge for this evening is ___________.  Mr/Madame Chief Judge, has everyone been briefed?!
</t>
  </si>
  <si>
    <t xml:space="preserve">Thank you, Madame/Mr Chief Judge!
We will now begin the Area 1 Evaluation Speech Contest:
</t>
  </si>
  <si>
    <t xml:space="preserve">• (after final speech) Ask audience to remain silent until the ballots have been collected.
"Please remain silent until our Chief Judge announces all the ballots have been collected."   ...let audience know that the Area 2 Evaluation Contest will start as soon as they have been collected.
</t>
  </si>
  <si>
    <t>Continue with Area 2 Evaluation contestants:
Thank you, Madame/Mr Chief Judge!
We will now begin the Area 2 Evaluation Contest:
The speaking order for the Area 2 Evaluation Contest has been determined by the drawing of lots.  The order will be as follows:
Speaker #1 _________________________________________________
Speaker #2 _________________________________________________
Speaker #3 _________________________________________________
Speaker #4 _________________________________________________     Speaker #5 _________________________________________________</t>
  </si>
  <si>
    <t xml:space="preserve">Thank you, Madame/Mr Chief Judge!
We will now begin the Area 2 Evaluation Speech Contest:
</t>
  </si>
  <si>
    <t>• (after final Area 2 Evaluation speech) Ask audience to remain silent until the ballots have been collected.
"Please remain silent until our Chief Judge announces all the ballots have been collected."</t>
  </si>
  <si>
    <t xml:space="preserve">Area 1 and 2 Evaluation interviews combined:  
• Wait for Chief Judge to announce "Mr/Madam Toastmaster, all ballots have been collected" and then leaves the room along with the Ballot Counters.
• Thank you Mr/Mme Chief Judge! It’s now time to get to know each of our Evaluation contestants a little better.  I would like to ask the contestants to line up beside me to my right in the order that they spoke… (Area 1 then Area 2 Contestants)
(Give Contestant Certificate of Appreciation)
(Contestant Interviews – 1 min each)
Announce the Contestant’s name, say, “I see you are representing ___________ (club) (info on Bio form).  How long have you been in Toastmasters?”
Ask one question from Bio (facilitate brevity).
“Thank you for participating in the Evaluation contest!” (Shake contestant’s hand and give Certificate of Appreciation)
(Have each contestant go to the end of the line after receiving their certificate, not sit down.)
(After last contestant is interviewed) </t>
  </si>
  <si>
    <t xml:space="preserve">“Let’s give another hand to our Evaluation contestants!” (lead applause as they leave the speaking area).
Give closing remarks (1 minute max)
“…and now I’d like to return control to Area 1 Governor ______________!”
</t>
  </si>
  <si>
    <t xml:space="preserve">• Evaluation Toastmaster Comes Back Up to Read Winners                                                                                                                 • Calls up Area Governors to help present Evaluation trophies
• Evaluation Toastmaster reads the names of the Area 1 Evaluation winners while Area Governor 1 gives trophies to the winners.
• Evaluation Toastmaster reads the names of the Area 2 Evaluation winners while Area Governor 2 gives trophies to the winners.                                                                                                                                                                                             • Area 1 Governor thanks Evaluation Toastmaster again
Area 1 Governor: "The Evaluation Contest is now concluded. Would all the contestants please come to the front for a group photo?" 
</t>
  </si>
  <si>
    <t xml:space="preserve">• Introduce test speaker
(Speaker name - Speech name - Speech name - Speaker name;
e.g. "John Smith - My Left Foot - My Left Foot - John Smith")
</t>
  </si>
  <si>
    <t>At this time, I will ask the Sergeant at Arms to escort all contestants out of the room.  Contestants will have 5 minutes to prepare their evaluation using materials of their choice.                 • Interview test speaker</t>
  </si>
  <si>
    <t>• (after final Area D5 Evaluation) Ask audience to remain silent until the ballots have been collected.
"Please remain silent until our Chief Judge announces all the ballots have been collected."</t>
  </si>
  <si>
    <t>• Set up registration table</t>
  </si>
  <si>
    <t>• Announce that winning raffle tickets will be posted at the Raffle Table.</t>
  </si>
  <si>
    <t>• Thank the Toastmaster and present him with a gift
• Call up Division Director to make announcements (already done)
• Call up District Representative to make announcements (already done)</t>
  </si>
  <si>
    <t xml:space="preserve">Area D2 and D5 Humorous Speech participation awards combined:  
• Wait for Chief Judge to announce "Mr/Madam Toastmaster, all ballots have been collected" and then leaves the room along with the Ballot Counters.
• I would like to ask the contestants to line up beside me to my right in the order that they spoke.
(Give Contestant Certificate of Appreciation)
Announce the Contestant’s name, say, “I see you are representing ___________ (club) (info on Bio form).  How long have you been in Toastmasters?”
“Thank you for participating in the Humorous Speech contest!” (Shake contestant’s hand and give Certificate of Appreciation)
(Have each contestant go to the end of the line after receiving their certificate, not sit down.)
(After last contestant is interviewed) </t>
  </si>
  <si>
    <r>
      <t xml:space="preserve">     Early Registration with Discount</t>
    </r>
    <r>
      <rPr>
        <sz val="11"/>
        <color rgb="FFFF0000"/>
        <rFont val="Arial"/>
        <family val="2"/>
      </rPr>
      <t xml:space="preserve"> (without refreshments)</t>
    </r>
  </si>
  <si>
    <r>
      <t xml:space="preserve">     Registration at the Door </t>
    </r>
    <r>
      <rPr>
        <sz val="11"/>
        <color rgb="FFFF0000"/>
        <rFont val="Arial"/>
        <family val="2"/>
      </rPr>
      <t>(without refreshments)</t>
    </r>
  </si>
  <si>
    <r>
      <t xml:space="preserve">Thank you, Mr./ Madame Area Director!
BRIEF Welcoming Remark relating to the theme of the contest,       (1 minute max)
First, a bit of background information for the benefit of our guests and new members.  This evening’s first place winner will progress to the Division _ contest, which will take place on INSERT DATE HERE. The winner of that contest will then move up to represent </t>
    </r>
    <r>
      <rPr>
        <b/>
        <i/>
        <sz val="10"/>
        <color indexed="8"/>
        <rFont val="Helvetica Neue"/>
      </rPr>
      <t xml:space="preserve">Division _ at the District ONE Fall Conference </t>
    </r>
    <r>
      <rPr>
        <i/>
        <sz val="10"/>
        <color indexed="8"/>
        <rFont val="Helvetica Neue"/>
      </rPr>
      <t xml:space="preserve">which will take on Saturday, November 5th.  This evening’s </t>
    </r>
    <r>
      <rPr>
        <b/>
        <i/>
        <sz val="10"/>
        <color indexed="8"/>
        <rFont val="Helvetica Neue"/>
      </rPr>
      <t xml:space="preserve">Area XX and Area XX </t>
    </r>
    <r>
      <rPr>
        <i/>
        <sz val="10"/>
        <color indexed="8"/>
        <rFont val="Helvetica Neue"/>
      </rPr>
      <t xml:space="preserve">second place winners will be the alternate and will represent their Areas at the </t>
    </r>
    <r>
      <rPr>
        <b/>
        <i/>
        <sz val="10"/>
        <color indexed="8"/>
        <rFont val="Helvetica Neue"/>
      </rPr>
      <t>Division _ Contest</t>
    </r>
    <r>
      <rPr>
        <i/>
        <sz val="10"/>
        <color indexed="8"/>
        <rFont val="Helvetica Neue"/>
      </rPr>
      <t xml:space="preserve"> if the first place winner cannot attend.
The Purpose of the Evaluation Contest is: To encourage development of evaluation skills and to recognize the best as
encouragement to all.
2. To provide an opportunity to learn by observing the more proficient evaluators who have benefited from their Toastmasters training.
* Remind people to turn off their cell phones                                * Do not leave or enter the room while a contestant is speaking.
</t>
    </r>
  </si>
  <si>
    <t xml:space="preserve">Thank you, Madame/Mr Chief Judge!
We will now begin the Area XX Evaluation Speech Contest:
</t>
  </si>
  <si>
    <t>• Introduce first evaluator
(Speaker name - Speech name - Speech name - Speaker name;
e.g. "John Smith - My Left Foot - My Left Foot - John Smith")
• After speech announce one minute of silence
• Continue same way with other contestants
AFTER 5th Evaluator, then request silence as the ballots are collected.</t>
  </si>
  <si>
    <r>
      <t>• Ballot Counters collect the ballots
• Chief Judge collects the tie-breaking ballot and the timing record.
(Chief Judge announce,</t>
    </r>
    <r>
      <rPr>
        <i/>
        <sz val="10"/>
        <color indexed="8"/>
        <rFont val="Helvetica Neue"/>
      </rPr>
      <t xml:space="preserve"> "Mr/Madam Toastmaster, all the ballots have been collected."
</t>
    </r>
    <r>
      <rPr>
        <sz val="10"/>
        <color indexed="8"/>
        <rFont val="Helvetica Neue"/>
      </rPr>
      <t>Chief Judge and Ballot Counters stay in the room.</t>
    </r>
  </si>
  <si>
    <t xml:space="preserve">• (after final evaluation) Ask audience to remain silent until the ballots have been collected.
"Please remain silent until our Chief Judge announces all the ballots have been collected."   ...let audience know that the Area YY Evaluation Contest will start as soon as they have been collected.
</t>
  </si>
  <si>
    <t xml:space="preserve">Thank you, Madame/Mr Chief Judge!
We will now begin the Area YY Evaluation Speech Contest:
</t>
  </si>
  <si>
    <t xml:space="preserve">Sergeant-At-Arms </t>
  </si>
  <si>
    <t xml:space="preserve">Assistant SAA </t>
  </si>
  <si>
    <t xml:space="preserve">Chief Timer </t>
  </si>
  <si>
    <t xml:space="preserve">Assistant Timer </t>
  </si>
  <si>
    <t xml:space="preserve">Chief Ballot Counter </t>
  </si>
  <si>
    <t xml:space="preserve">Ballot Counter </t>
  </si>
  <si>
    <t>Area Director XX</t>
  </si>
  <si>
    <t>Area Director YY</t>
  </si>
  <si>
    <t>Area XX and YY</t>
  </si>
  <si>
    <r>
      <t>• Ballot Counters collect the ballots
• Chief Judge collects the tie-breaking ballot and the timing record.
(Chief Judge announce, "Mr/Madam Toastmaster, all the ballots have been collected."</t>
    </r>
    <r>
      <rPr>
        <i/>
        <sz val="10"/>
        <color indexed="8"/>
        <rFont val="Helvetica Neue"/>
      </rPr>
      <t xml:space="preserve">                                                  
Chief Judge and Ballot Counters leave room to count ballots.</t>
    </r>
  </si>
  <si>
    <r>
      <t xml:space="preserve">• Summon audience and make announcements                             
 A couple of quick announcements before we begin:  First, please silence all electronic devices.  Second, the restrooms are located directly across from the museum entrance.
• Introduce Area </t>
    </r>
    <r>
      <rPr>
        <b/>
        <sz val="10"/>
        <color indexed="8"/>
        <rFont val="Helvetica Neue"/>
      </rPr>
      <t>XX</t>
    </r>
    <r>
      <rPr>
        <sz val="10"/>
        <color indexed="8"/>
        <rFont val="Helvetica Neue"/>
      </rPr>
      <t xml:space="preserve"> Director.
Welcome fellow Toastmasters and honored guests to the Area</t>
    </r>
    <r>
      <rPr>
        <b/>
        <sz val="10"/>
        <color indexed="8"/>
        <rFont val="Helvetica Neue"/>
      </rPr>
      <t xml:space="preserve"> XX</t>
    </r>
    <r>
      <rPr>
        <sz val="10"/>
        <color indexed="8"/>
        <rFont val="Helvetica Neue"/>
      </rPr>
      <t xml:space="preserve"> and Area </t>
    </r>
    <r>
      <rPr>
        <b/>
        <sz val="10"/>
        <color indexed="8"/>
        <rFont val="Helvetica Neue"/>
      </rPr>
      <t>YY</t>
    </r>
    <r>
      <rPr>
        <sz val="10"/>
        <color indexed="8"/>
        <rFont val="Helvetica Neue"/>
      </rPr>
      <t xml:space="preserve"> Evaluation and Humorous Speech Contest. Please join me in welcoming our Area </t>
    </r>
    <r>
      <rPr>
        <b/>
        <sz val="10"/>
        <color indexed="8"/>
        <rFont val="Helvetica Neue"/>
      </rPr>
      <t xml:space="preserve">XX </t>
    </r>
    <r>
      <rPr>
        <sz val="10"/>
        <color indexed="8"/>
        <rFont val="Helvetica Neue"/>
      </rPr>
      <t>Director,___________________!</t>
    </r>
  </si>
  <si>
    <t xml:space="preserve">Area XX and YY Evaluation participation certificates combined:  
• Wait for Chief Judge to announce "Mr/Madam Toastmaster, all ballots have been collected" and then leaves the room along with the Ballot Counters.
• I would like to ask the contestants to line up beside me to my right in the order that they spoke… (Area XX then Area YY Contestants)
(Give Contestant Certificate of Appreciation)
(Contestant Interviews – 1 min each)
Announce the Contestant’s name, say, “I see you are representing ___________ (club) (info on Bio form).  How long have you been in Toastmasters?”
Ask one question from Bio (facilitate brevity).
“Thank you for participating in the Evaluation contest!” (Shake contestant’s hand and give Certificate of Appreciation)
(Have each contestant go to the end of the line after receiving their certificate, not sit down.)
(After last contestant is interviewed) </t>
  </si>
  <si>
    <t xml:space="preserve">“Let’s give another hand to our Evaluation contestants!” (lead applause as they leave the speaking area).
Give closing remarks (1 minute max)
“…and now I’d like to return control to Area XX Director ______________!”
</t>
  </si>
  <si>
    <t>Thank you, Madame Area Director!
BRIEF Welcoming Remark relating to the theme of the contest         (1 minute max)
First, a bit of background information for the benefit of our guests and new members.  This evening’s first place winner will progress to the Division _ contest, which will take place on INSERT DATE HERE. The winner of that contest will then move up to represent Division _ at the District ONE Fall Conference which will take on Saturday, November 5th.  This evening’s Area XX and Area YY second place winners will be the alternate and will represent their Areas at the Division _ Contest if the first place winner cannot attend.
The Purpose of the Humorous Speech Contest is: 1) To provide an opportunity for speakers to improve their speaking abilities and to recognize the best as encouragement to all, 2) To provide an opportunity to learn by observing the more proficient speakers who have benefited from their Toastmasters training.
(If needed) * Remind people to turn off their cell phones * Do not leave or enter the room while a contestant is speaking.</t>
  </si>
  <si>
    <r>
      <t xml:space="preserve">I will give the name of the contestant, give the title of their speech, repeat the title of their speech and then repeat the name of the contestant.
The speaking order of the </t>
    </r>
    <r>
      <rPr>
        <b/>
        <i/>
        <sz val="10"/>
        <color indexed="8"/>
        <rFont val="Helvetica Neue"/>
      </rPr>
      <t xml:space="preserve">Area XX </t>
    </r>
    <r>
      <rPr>
        <i/>
        <sz val="10"/>
        <color indexed="8"/>
        <rFont val="Helvetica Neue"/>
      </rPr>
      <t xml:space="preserve">Humorous Speech contestants has been determined by the drawing of lots.  It is as follows… (go slowly, speak clearly):
Speaker #1 _________________________________________________
Speaker #2 _________________________________________________
Speaker #3 _________________________________________________
Speaker #4 _________________________________________________
Speaker #5 _________________________________________________         Our Chief Judge for this evening is ________.  Mr/Madame Chief Judge, has everyone been briefed?
</t>
    </r>
  </si>
  <si>
    <r>
      <t xml:space="preserve">Thank you, Mr/ Madam Chief Judge!
We will now begin the </t>
    </r>
    <r>
      <rPr>
        <b/>
        <i/>
        <sz val="10"/>
        <color indexed="8"/>
        <rFont val="Helvetica Neue"/>
      </rPr>
      <t xml:space="preserve">Area XX </t>
    </r>
    <r>
      <rPr>
        <i/>
        <sz val="10"/>
        <color indexed="8"/>
        <rFont val="Helvetica Neue"/>
      </rPr>
      <t xml:space="preserve">Humorous Speech Contest:
• Introduce first contestant
(Speaker name - Speech name - Speech name - Speaker name;
e.g. "John Smith - My Left Foot - My Left Foot - John Smith")
• After speech, request a minute of silence for the Judges to mark their ballots
• Continue same way with other contestants.
</t>
    </r>
  </si>
  <si>
    <t>The speaking order of the Area YY Humorous Speech Contest has been determined by the drawing of lots.  The order will be as follows:
Speaker #1 _________________________________________________
Speaker #2 _________________________________________________
Speaker #3 _________________________________________________
Speaker #4 _________________________________________________          Speaker #5 _________________________________________________                           Mr/Mme Chief Judge, is your team still ready to go?                         Chief Judge: "Yes they are!"</t>
  </si>
  <si>
    <t xml:space="preserve">• Evaluation Toastmaster Comes Back Up to Read Winners                                                                                                                 • Calls up Area Directors to help present Evaluation trophies
• Evaluation Toastmaster reads the names of the Area XX Evaluation winners while Area XX Director gives trophies to the winners.
• Evaluation Toastmaster reads the names of the Area YY Evaluation winners while Area YY Director gives trophies to the winners.                                                                                                                                                                                             • Area XX Director thanks Evaluation Toastmaster again
Area YY Director: "The Evaluation Contest is now concluded. Would all the contestants please come to the front for a group photo?" 
</t>
  </si>
  <si>
    <t>• Thank the Toastmaster and present him/her with a gift
• Call up Division Director to make announcements
• Call up District Representative to make announcements</t>
  </si>
  <si>
    <r>
      <t xml:space="preserve">• Call up Raffle Chair for announcement
• Announce intermission
</t>
    </r>
    <r>
      <rPr>
        <i/>
        <sz val="10"/>
        <color indexed="8"/>
        <rFont val="Helvetica Neue"/>
      </rPr>
      <t>We will now take a 10 minute break. Please return at</t>
    </r>
    <r>
      <rPr>
        <sz val="10"/>
        <color indexed="8"/>
        <rFont val="Helvetica Neue"/>
      </rPr>
      <t xml:space="preserve"> [desired time].</t>
    </r>
  </si>
  <si>
    <t xml:space="preserve">• Summon audience, repeat reminder about electronic devices                     • Introduce Area Director.
Please welcome our Area YY Director, ______________ . 
</t>
  </si>
  <si>
    <t xml:space="preserve">• Introduce any late-arriving dignitaries
• Introduce Humorous Speech Toastmaster
[Read intro]                                                                                                                
"Please welcome the Toastmaster for the Humorous Speech Contest  ____________________"
</t>
  </si>
  <si>
    <t xml:space="preserve">• Wait for Chief Judge to announce "Mr/Madam Toastmaster, all ballots have been collected." 
• Thank you, Mr/Madam Chief Judge!
   </t>
  </si>
  <si>
    <t xml:space="preserve">Welcome back for the fourth and final portion of tonight's contests, the Area YY Humorous Speech Contest.
</t>
  </si>
  <si>
    <r>
      <t xml:space="preserve">Thank you, Madame/Mr Chief Judge!
We will now begin the </t>
    </r>
    <r>
      <rPr>
        <b/>
        <i/>
        <sz val="10"/>
        <color indexed="8"/>
        <rFont val="Helvetica Neue"/>
      </rPr>
      <t>Area YY</t>
    </r>
    <r>
      <rPr>
        <i/>
        <sz val="10"/>
        <color indexed="8"/>
        <rFont val="Helvetica Neue"/>
      </rPr>
      <t xml:space="preserve"> Humorous Speech Contest:
• Introduce first contestant
(Speaker name - Speech name - Speech name - Speaker name;
e.g. "John Smith - My Left Foot - My Left Foot - John Smith")
• After speech, request a minute of silence for the Judges to mark their ballots
• Continue same way with other contestants.
</t>
    </r>
  </si>
  <si>
    <r>
      <t xml:space="preserve">• Ballot Counters collect the ballots
• Chief Judge collects the tie-breaking ballot and the timing record.
(Chief Judge announce, "Mr/Madam Toastmaster, all the ballots have been collected."                                                  
</t>
    </r>
    <r>
      <rPr>
        <i/>
        <sz val="10"/>
        <color indexed="8"/>
        <rFont val="Helvetica Neue"/>
      </rPr>
      <t>Chief Judge and Ballot Counters leave room to count ballots.</t>
    </r>
  </si>
  <si>
    <t xml:space="preserve"> Deliver closing remarks
“…and now I’d like to return control to Area YY Director _____________ !
Receive gift &amp; certificate from Area Director and be seated.
</t>
  </si>
  <si>
    <t xml:space="preserve">• Ask contest team to stand (certificates will have been passed out prior to this).
• Present gift to Chief Judge
• Return control to Area Directors
A contest like this requires the help of so many Toastmasters! They have all been recognized privately, but would the entire contest team please stand and take a bow?
Would Chief Judge _________ please come up and accept this special token of our appreciation?
I return the lectern to our Area Directors, ________________ and _________________ . 
</t>
  </si>
  <si>
    <t>• Humorous Speech Toastmaster Comes Back Up to Read Winners                                                                                                                 • Calls up Area Directors to help present Humorous Speech trophies
• Humorous Speech Toastmaster reads the names of the Area XX Humorous Speech winners while Area Director XX gives trophies to the winners.
• Humorous Speech Toastmaster reads the names of the Area YY Humorous Speech winners while Area Director YY gives trophies to the winners.                                                                                                                                                                                               • Area XX Director thanks &amp; gives Humorous Speech Toastmaster his/her gift
Area XX Director: "The Humorous Speech Contest is now concluded.  The Area XX/Area YY Contest is now adjourned. Would all the contestants please come to the front for a group photo?"                                  
• Thank everyone for attending
• Give away food
• Adjourn contest</t>
  </si>
  <si>
    <r>
      <t xml:space="preserve">Continue with </t>
    </r>
    <r>
      <rPr>
        <b/>
        <sz val="10"/>
        <color indexed="8"/>
        <rFont val="Helvetica Neue"/>
      </rPr>
      <t>Area YY</t>
    </r>
    <r>
      <rPr>
        <sz val="10"/>
        <color indexed="8"/>
        <rFont val="Helvetica Neue"/>
      </rPr>
      <t xml:space="preserve"> Evaluation contestants:
Thank you, Madame/Mr Chief Judge!
We will now begin the Area YY Evaluation Contest:                      I will announce the Contestant number, then give the name of the Contestant and then repeat the name of the Contestant.
The speaking order for the Area YY Evaluation Contest has been determined by the drawing of lots.  The order will be as follows:
Evaluator #1 _________________________________________________
Evaluator #2 _________________________________________________
Evaluator #3 _________________________________________________
Evaluator #4 _________________________________________________     Evaluator #5 _________________________________________________       Our Chief Judge for this evening is ___________.  Mr/Madame Chief Judge, has everyone been briefed?!</t>
    </r>
  </si>
  <si>
    <t>Give reimbursement form/receipts to Treasurer or Division Director</t>
  </si>
  <si>
    <t>Flyer/Program/ Certificates</t>
  </si>
  <si>
    <t>15 Maxium -Single, 30 Maximum - ModDouble</t>
  </si>
  <si>
    <t>Total Paid Registration</t>
  </si>
  <si>
    <t>Total Comps</t>
  </si>
  <si>
    <t>$120 for Area ModDouble/ $102 for Division Contests</t>
  </si>
  <si>
    <t xml:space="preserve">     Signage</t>
  </si>
  <si>
    <t xml:space="preserve">     Contingency</t>
  </si>
  <si>
    <t xml:space="preserve">     Programs/Flyers</t>
  </si>
  <si>
    <t>Themed Decorations</t>
  </si>
  <si>
    <t xml:space="preserve">Cost Per Person = 1/2 of Early Registration </t>
  </si>
  <si>
    <t>• Brief Area XX &amp; YY Evaluation contestants on the rules
• Review pronunciation of names
• Draw for speaking order
• Collect bios and eligibility forms
(Toastmaster performs these duties; Chief Judge just observes)</t>
  </si>
  <si>
    <t>• Brief Area XX &amp; YY Humorous Speech contestants on the rules
• Review pronunciation of names
• Draw for speaking order
• Collect bios and eligibility forms
(Toastmaster performs these duties; Chief Judge just observes)</t>
  </si>
  <si>
    <t xml:space="preserve">I will announce the Contestant number, then give the name of the Contestant and then repeat the name of the Contestant.
The speaking order of the Area XX Evaluation contestants has been determined by the drawing of lots.  It is as follows… (go slowly, speak clearly):
Evaluator #1 _________________________________________________
Evaluator #2 _________________________________________________
Evaluator #3 _________________________________________________
Evaluator #4 _________________________________________________
Evaluator #5 _________________________________________________      Our Chief Judge for this evening is ___________.  Mr/Madame Chief Judge, has everyone been briefed?!
</t>
  </si>
  <si>
    <t>Entire Team</t>
  </si>
  <si>
    <t>Model Speaker - Area XX</t>
  </si>
  <si>
    <t>Model Speaker - Area YY</t>
  </si>
  <si>
    <t>---AREA XX CONTESTANTS---</t>
  </si>
  <si>
    <t>---AREA YY CONTESTANTS---</t>
  </si>
  <si>
    <t>Registration: $8-12 at Area; $12-15 at Division</t>
  </si>
  <si>
    <t>Maximum estimate</t>
  </si>
  <si>
    <t>Use $3 per person NOTE: If Raffle Revenue is Added, Then Raffle MUST be Held.</t>
  </si>
  <si>
    <t xml:space="preserve">      Food and Drinks </t>
  </si>
  <si>
    <t>xx/yy/16</t>
  </si>
  <si>
    <t>Coming Soon with Updated Links to directly download contest documents!!</t>
  </si>
  <si>
    <t>Updated 7/20/16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</si>
</sst>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
    <numFmt numFmtId="165" formatCode="* #,##0.00&quot; &quot;;* \(#,##0.00\);* &quot;-&quot;??&quot; &quot;"/>
    <numFmt numFmtId="166" formatCode="&quot; &quot;* #,##0.00&quot; &quot;;&quot; &quot;* \(#,##0.00\);&quot; &quot;* &quot;-&quot;??&quot; &quot;"/>
    <numFmt numFmtId="167" formatCode="[$-409]h:mm\ AM/PM;@"/>
  </numFmts>
  <fonts count="36">
    <font>
      <sz val="12"/>
      <color indexed="8"/>
      <name val="Verdana"/>
    </font>
    <font>
      <sz val="12"/>
      <color indexed="8"/>
      <name val="Verdana"/>
      <family val="2"/>
    </font>
    <font>
      <b/>
      <sz val="10"/>
      <color indexed="8"/>
      <name val="Arial"/>
      <family val="2"/>
    </font>
    <font>
      <sz val="10"/>
      <color indexed="8"/>
      <name val="Arial"/>
      <family val="2"/>
    </font>
    <font>
      <u/>
      <sz val="10"/>
      <color indexed="15"/>
      <name val="Arial"/>
      <family val="2"/>
    </font>
    <font>
      <sz val="10"/>
      <color indexed="16"/>
      <name val="Arial"/>
      <family val="2"/>
    </font>
    <font>
      <sz val="9"/>
      <color indexed="8"/>
      <name val="Helvetica Neue"/>
    </font>
    <font>
      <u/>
      <sz val="11"/>
      <color indexed="18"/>
      <name val="Helvetica Neue"/>
    </font>
    <font>
      <b/>
      <sz val="12"/>
      <color indexed="8"/>
      <name val="Helvetica Neue"/>
    </font>
    <font>
      <sz val="10"/>
      <color indexed="8"/>
      <name val="Helvetica Neue"/>
    </font>
    <font>
      <b/>
      <sz val="10"/>
      <color indexed="8"/>
      <name val="Helvetica Neue"/>
    </font>
    <font>
      <sz val="12"/>
      <color indexed="8"/>
      <name val="Helvetica Neue"/>
    </font>
    <font>
      <i/>
      <sz val="10"/>
      <color indexed="8"/>
      <name val="Helvetica Neue"/>
    </font>
    <font>
      <sz val="10"/>
      <color indexed="8"/>
      <name val="Verdana"/>
      <family val="2"/>
    </font>
    <font>
      <b/>
      <sz val="14"/>
      <color indexed="8"/>
      <name val="Arial"/>
      <family val="2"/>
    </font>
    <font>
      <b/>
      <sz val="9"/>
      <color indexed="8"/>
      <name val="Arial"/>
      <family val="2"/>
    </font>
    <font>
      <b/>
      <sz val="11"/>
      <color indexed="8"/>
      <name val="Arial"/>
      <family val="2"/>
    </font>
    <font>
      <sz val="9"/>
      <color indexed="8"/>
      <name val="Arial Narrow"/>
      <family val="2"/>
    </font>
    <font>
      <sz val="11"/>
      <color indexed="8"/>
      <name val="Arial"/>
      <family val="2"/>
    </font>
    <font>
      <b/>
      <sz val="13"/>
      <color indexed="8"/>
      <name val="Arial"/>
      <family val="2"/>
    </font>
    <font>
      <b/>
      <sz val="13"/>
      <color indexed="21"/>
      <name val="Arial"/>
      <family val="2"/>
    </font>
    <font>
      <sz val="10"/>
      <color indexed="8"/>
      <name val="Arial Narrow"/>
      <family val="2"/>
    </font>
    <font>
      <sz val="11"/>
      <color indexed="8"/>
      <name val="Helvetica Neue"/>
    </font>
    <font>
      <b/>
      <sz val="12"/>
      <color indexed="8"/>
      <name val="Arial"/>
      <family val="2"/>
    </font>
    <font>
      <sz val="12"/>
      <color indexed="8"/>
      <name val="Arial"/>
      <family val="2"/>
    </font>
    <font>
      <sz val="14"/>
      <color indexed="8"/>
      <name val="Arial"/>
      <family val="2"/>
    </font>
    <font>
      <u/>
      <sz val="10"/>
      <color indexed="18"/>
      <name val="Arial"/>
      <family val="2"/>
    </font>
    <font>
      <u/>
      <sz val="10"/>
      <color indexed="13"/>
      <name val="Arial"/>
      <family val="2"/>
    </font>
    <font>
      <sz val="10"/>
      <color indexed="10"/>
      <name val="Arial"/>
      <family val="2"/>
    </font>
    <font>
      <u/>
      <sz val="12"/>
      <color theme="10"/>
      <name val="Verdana"/>
      <family val="2"/>
    </font>
    <font>
      <u/>
      <sz val="10"/>
      <color theme="10"/>
      <name val="Arial"/>
      <family val="2"/>
    </font>
    <font>
      <sz val="10"/>
      <name val="Arial"/>
      <family val="2"/>
    </font>
    <font>
      <sz val="11"/>
      <color rgb="FFFF0000"/>
      <name val="Arial"/>
      <family val="2"/>
    </font>
    <font>
      <sz val="10"/>
      <color indexed="8"/>
      <name val="Helvetica"/>
      <scheme val="minor"/>
    </font>
    <font>
      <b/>
      <i/>
      <sz val="10"/>
      <color indexed="8"/>
      <name val="Helvetica Neue"/>
    </font>
    <font>
      <b/>
      <sz val="12"/>
      <color rgb="FFFF0000"/>
      <name val="Helvetica Neue"/>
    </font>
  </fonts>
  <fills count="8">
    <fill>
      <patternFill patternType="none"/>
    </fill>
    <fill>
      <patternFill patternType="gray125"/>
    </fill>
    <fill>
      <patternFill patternType="solid">
        <fgColor indexed="11"/>
        <bgColor auto="1"/>
      </patternFill>
    </fill>
    <fill>
      <patternFill patternType="solid">
        <fgColor indexed="12"/>
        <bgColor auto="1"/>
      </patternFill>
    </fill>
    <fill>
      <patternFill patternType="solid">
        <fgColor indexed="10"/>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s>
  <borders count="107">
    <border>
      <left/>
      <right/>
      <top/>
      <bottom/>
      <diagonal/>
    </border>
    <border>
      <left style="thin">
        <color indexed="9"/>
      </left>
      <right/>
      <top style="thin">
        <color indexed="9"/>
      </top>
      <bottom style="thin">
        <color indexed="10"/>
      </bottom>
      <diagonal/>
    </border>
    <border>
      <left/>
      <right style="thin">
        <color indexed="10"/>
      </right>
      <top style="thin">
        <color indexed="9"/>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style="thin">
        <color indexed="10"/>
      </left>
      <right/>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8"/>
      </left>
      <right/>
      <top style="thin">
        <color indexed="10"/>
      </top>
      <bottom/>
      <diagonal/>
    </border>
    <border>
      <left style="thin">
        <color indexed="10"/>
      </left>
      <right style="thin">
        <color indexed="8"/>
      </right>
      <top style="thin">
        <color indexed="10"/>
      </top>
      <bottom/>
      <diagonal/>
    </border>
    <border>
      <left style="thin">
        <color indexed="8"/>
      </left>
      <right style="thin">
        <color indexed="8"/>
      </right>
      <top style="thin">
        <color indexed="10"/>
      </top>
      <bottom/>
      <diagonal/>
    </border>
    <border>
      <left style="thin">
        <color indexed="10"/>
      </left>
      <right style="thin">
        <color indexed="8"/>
      </right>
      <top/>
      <bottom/>
      <diagonal/>
    </border>
    <border>
      <left style="thin">
        <color indexed="8"/>
      </left>
      <right style="thin">
        <color indexed="8"/>
      </right>
      <top/>
      <bottom/>
      <diagonal/>
    </border>
    <border>
      <left style="thin">
        <color indexed="10"/>
      </left>
      <right/>
      <top/>
      <bottom style="thin">
        <color indexed="10"/>
      </bottom>
      <diagonal/>
    </border>
    <border>
      <left/>
      <right/>
      <top style="thin">
        <color indexed="8"/>
      </top>
      <bottom style="thin">
        <color indexed="10"/>
      </bottom>
      <diagonal/>
    </border>
    <border>
      <left/>
      <right style="thin">
        <color indexed="10"/>
      </right>
      <top style="thin">
        <color indexed="8"/>
      </top>
      <bottom style="thin">
        <color indexed="10"/>
      </bottom>
      <diagonal/>
    </border>
    <border>
      <left style="thin">
        <color indexed="10"/>
      </left>
      <right style="thin">
        <color indexed="10"/>
      </right>
      <top/>
      <bottom/>
      <diagonal/>
    </border>
    <border>
      <left style="thin">
        <color indexed="10"/>
      </left>
      <right style="thin">
        <color indexed="10"/>
      </right>
      <top style="thin">
        <color indexed="10"/>
      </top>
      <bottom style="thin">
        <color indexed="8"/>
      </bottom>
      <diagonal/>
    </border>
    <border>
      <left/>
      <right style="thin">
        <color indexed="10"/>
      </right>
      <top style="thin">
        <color indexed="8"/>
      </top>
      <bottom style="thin">
        <color indexed="8"/>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8"/>
      </right>
      <top style="thin">
        <color indexed="10"/>
      </top>
      <bottom style="thin">
        <color indexed="10"/>
      </bottom>
      <diagonal/>
    </border>
    <border>
      <left style="thin">
        <color indexed="8"/>
      </left>
      <right style="thin">
        <color indexed="10"/>
      </right>
      <top/>
      <bottom style="thin">
        <color indexed="10"/>
      </bottom>
      <diagonal/>
    </border>
    <border>
      <left style="thin">
        <color indexed="10"/>
      </left>
      <right style="thin">
        <color indexed="10"/>
      </right>
      <top style="thin">
        <color indexed="8"/>
      </top>
      <bottom/>
      <diagonal/>
    </border>
    <border>
      <left/>
      <right/>
      <top style="thin">
        <color indexed="10"/>
      </top>
      <bottom style="thin">
        <color indexed="8"/>
      </bottom>
      <diagonal/>
    </border>
    <border>
      <left/>
      <right style="thin">
        <color indexed="10"/>
      </right>
      <top style="thin">
        <color indexed="10"/>
      </top>
      <bottom style="thin">
        <color indexed="8"/>
      </bottom>
      <diagonal/>
    </border>
    <border>
      <left style="thin">
        <color indexed="8"/>
      </left>
      <right style="thin">
        <color indexed="10"/>
      </right>
      <top/>
      <bottom/>
      <diagonal/>
    </border>
    <border>
      <left style="thin">
        <color indexed="10"/>
      </left>
      <right style="thin">
        <color indexed="10"/>
      </right>
      <top style="thin">
        <color indexed="8"/>
      </top>
      <bottom style="thin">
        <color indexed="8"/>
      </bottom>
      <diagonal/>
    </border>
    <border>
      <left style="thin">
        <color indexed="10"/>
      </left>
      <right style="thin">
        <color indexed="10"/>
      </right>
      <top/>
      <bottom style="thin">
        <color indexed="10"/>
      </bottom>
      <diagonal/>
    </border>
    <border>
      <left style="thin">
        <color indexed="10"/>
      </left>
      <right style="thin">
        <color indexed="10"/>
      </right>
      <top style="thin">
        <color indexed="10"/>
      </top>
      <bottom/>
      <diagonal/>
    </border>
    <border>
      <left/>
      <right style="thin">
        <color indexed="8"/>
      </right>
      <top style="thin">
        <color indexed="10"/>
      </top>
      <bottom/>
      <diagonal/>
    </border>
    <border>
      <left/>
      <right style="thin">
        <color indexed="11"/>
      </right>
      <top/>
      <bottom style="thin">
        <color indexed="10"/>
      </bottom>
      <diagonal/>
    </border>
    <border>
      <left style="thin">
        <color indexed="11"/>
      </left>
      <right style="thin">
        <color indexed="11"/>
      </right>
      <top/>
      <bottom style="thin">
        <color indexed="10"/>
      </bottom>
      <diagonal/>
    </border>
    <border>
      <left style="thin">
        <color indexed="11"/>
      </left>
      <right/>
      <top style="thin">
        <color indexed="8"/>
      </top>
      <bottom style="thin">
        <color indexed="10"/>
      </bottom>
      <diagonal/>
    </border>
    <border>
      <left style="thin">
        <color indexed="10"/>
      </left>
      <right style="thin">
        <color indexed="11"/>
      </right>
      <top/>
      <bottom style="thin">
        <color indexed="10"/>
      </bottom>
      <diagonal/>
    </border>
    <border>
      <left style="thin">
        <color indexed="10"/>
      </left>
      <right style="thin">
        <color indexed="10"/>
      </right>
      <top style="thin">
        <color indexed="8"/>
      </top>
      <bottom style="thin">
        <color indexed="10"/>
      </bottom>
      <diagonal/>
    </border>
    <border>
      <left style="thin">
        <color indexed="9"/>
      </left>
      <right style="medium">
        <color indexed="8"/>
      </right>
      <top style="thin">
        <color indexed="9"/>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thin">
        <color indexed="9"/>
      </top>
      <bottom style="thin">
        <color indexed="9"/>
      </bottom>
      <diagonal/>
    </border>
    <border>
      <left/>
      <right style="thin">
        <color indexed="8"/>
      </right>
      <top style="thin">
        <color indexed="9"/>
      </top>
      <bottom style="thin">
        <color indexed="9"/>
      </bottom>
      <diagonal/>
    </border>
    <border>
      <left style="thin">
        <color indexed="8"/>
      </left>
      <right style="thin">
        <color indexed="8"/>
      </right>
      <top style="thin">
        <color indexed="9"/>
      </top>
      <bottom style="thin">
        <color indexed="8"/>
      </bottom>
      <diagonal/>
    </border>
    <border>
      <left style="thin">
        <color indexed="9"/>
      </left>
      <right style="thin">
        <color indexed="8"/>
      </right>
      <top/>
      <bottom/>
      <diagonal/>
    </border>
    <border>
      <left style="thin">
        <color indexed="8"/>
      </left>
      <right style="thin">
        <color indexed="8"/>
      </right>
      <top style="medium">
        <color indexed="8"/>
      </top>
      <bottom style="thin">
        <color indexed="8"/>
      </bottom>
      <diagonal/>
    </border>
    <border>
      <left style="thin">
        <color indexed="8"/>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8"/>
      </top>
      <bottom style="thin">
        <color indexed="8"/>
      </bottom>
      <diagonal/>
    </border>
    <border>
      <left style="thin">
        <color indexed="9"/>
      </left>
      <right/>
      <top/>
      <bottom style="thin">
        <color indexed="10"/>
      </bottom>
      <diagonal/>
    </border>
    <border>
      <left/>
      <right style="thin">
        <color indexed="9"/>
      </right>
      <top style="thin">
        <color indexed="9"/>
      </top>
      <bottom style="thin">
        <color indexed="9"/>
      </bottom>
      <diagonal/>
    </border>
    <border>
      <left style="thin">
        <color indexed="9"/>
      </left>
      <right style="thin">
        <color indexed="9"/>
      </right>
      <top style="thin">
        <color indexed="8"/>
      </top>
      <bottom style="thin">
        <color indexed="9"/>
      </bottom>
      <diagonal/>
    </border>
    <border>
      <left style="thin">
        <color indexed="10"/>
      </left>
      <right/>
      <top style="thin">
        <color indexed="9"/>
      </top>
      <bottom style="thin">
        <color indexed="9"/>
      </bottom>
      <diagonal/>
    </border>
    <border>
      <left style="thin">
        <color indexed="9"/>
      </left>
      <right style="thin">
        <color indexed="9"/>
      </right>
      <top style="thin">
        <color indexed="9"/>
      </top>
      <bottom style="thin">
        <color indexed="8"/>
      </bottom>
      <diagonal/>
    </border>
    <border>
      <left style="thin">
        <color indexed="9"/>
      </left>
      <right style="thin">
        <color indexed="9"/>
      </right>
      <top style="thin">
        <color indexed="8"/>
      </top>
      <bottom style="thin">
        <color indexed="8"/>
      </bottom>
      <diagonal/>
    </border>
    <border>
      <left style="thin">
        <color indexed="9"/>
      </left>
      <right style="thin">
        <color indexed="9"/>
      </right>
      <top style="thin">
        <color indexed="9"/>
      </top>
      <bottom style="thin">
        <color indexed="9"/>
      </bottom>
      <diagonal/>
    </border>
    <border>
      <left style="thin">
        <color indexed="9"/>
      </left>
      <right/>
      <top style="thin">
        <color indexed="10"/>
      </top>
      <bottom/>
      <diagonal/>
    </border>
    <border>
      <left style="thin">
        <color indexed="9"/>
      </left>
      <right/>
      <top style="thin">
        <color indexed="10"/>
      </top>
      <bottom style="thin">
        <color indexed="10"/>
      </bottom>
      <diagonal/>
    </border>
    <border>
      <left/>
      <right/>
      <top style="thin">
        <color indexed="10"/>
      </top>
      <bottom style="medium">
        <color indexed="8"/>
      </bottom>
      <diagonal/>
    </border>
    <border>
      <left/>
      <right/>
      <top style="thin">
        <color indexed="8"/>
      </top>
      <bottom style="medium">
        <color indexed="8"/>
      </bottom>
      <diagonal/>
    </border>
    <border>
      <left style="thin">
        <color indexed="9"/>
      </left>
      <right style="medium">
        <color indexed="8"/>
      </right>
      <top style="thin">
        <color indexed="10"/>
      </top>
      <bottom/>
      <diagonal/>
    </border>
    <border>
      <left style="thin">
        <color indexed="9"/>
      </left>
      <right/>
      <top/>
      <bottom/>
      <diagonal/>
    </border>
    <border>
      <left/>
      <right style="thin">
        <color indexed="9"/>
      </right>
      <top style="medium">
        <color indexed="8"/>
      </top>
      <bottom style="medium">
        <color indexed="8"/>
      </bottom>
      <diagonal/>
    </border>
    <border>
      <left style="thin">
        <color indexed="9"/>
      </left>
      <right style="thin">
        <color indexed="9"/>
      </right>
      <top style="medium">
        <color indexed="8"/>
      </top>
      <bottom style="medium">
        <color indexed="8"/>
      </bottom>
      <diagonal/>
    </border>
    <border>
      <left style="thin">
        <color indexed="9"/>
      </left>
      <right style="thin">
        <color indexed="9"/>
      </right>
      <top/>
      <bottom/>
      <diagonal/>
    </border>
    <border>
      <left style="thin">
        <color indexed="9"/>
      </left>
      <right style="thin">
        <color indexed="9"/>
      </right>
      <top style="thin">
        <color indexed="9"/>
      </top>
      <bottom/>
      <diagonal/>
    </border>
    <border>
      <left/>
      <right style="thin">
        <color indexed="9"/>
      </right>
      <top/>
      <bottom style="thin">
        <color indexed="8"/>
      </bottom>
      <diagonal/>
    </border>
    <border>
      <left/>
      <right/>
      <top style="thin">
        <color indexed="10"/>
      </top>
      <bottom style="thin">
        <color indexed="9"/>
      </bottom>
      <diagonal/>
    </border>
    <border>
      <left/>
      <right style="thin">
        <color indexed="8"/>
      </right>
      <top style="thin">
        <color indexed="10"/>
      </top>
      <bottom style="thin">
        <color indexed="9"/>
      </bottom>
      <diagonal/>
    </border>
    <border>
      <left/>
      <right style="thin">
        <color indexed="11"/>
      </right>
      <top style="thin">
        <color indexed="9"/>
      </top>
      <bottom style="thin">
        <color indexed="10"/>
      </bottom>
      <diagonal/>
    </border>
    <border>
      <left style="thin">
        <color indexed="11"/>
      </left>
      <right style="thin">
        <color indexed="11"/>
      </right>
      <top style="thin">
        <color indexed="9"/>
      </top>
      <bottom style="thin">
        <color indexed="10"/>
      </bottom>
      <diagonal/>
    </border>
    <border>
      <left style="thin">
        <color indexed="11"/>
      </left>
      <right style="thin">
        <color indexed="9"/>
      </right>
      <top style="thin">
        <color indexed="8"/>
      </top>
      <bottom style="thin">
        <color indexed="10"/>
      </bottom>
      <diagonal/>
    </border>
    <border>
      <left style="thin">
        <color indexed="9"/>
      </left>
      <right/>
      <top style="thin">
        <color indexed="9"/>
      </top>
      <bottom style="thin">
        <color indexed="9"/>
      </bottom>
      <diagonal/>
    </border>
    <border>
      <left style="thin">
        <color indexed="10"/>
      </left>
      <right style="thin">
        <color indexed="11"/>
      </right>
      <top style="thin">
        <color indexed="9"/>
      </top>
      <bottom style="thin">
        <color indexed="10"/>
      </bottom>
      <diagonal/>
    </border>
    <border>
      <left/>
      <right/>
      <top/>
      <bottom style="medium">
        <color indexed="8"/>
      </bottom>
      <diagonal/>
    </border>
    <border>
      <left style="thin">
        <color indexed="9"/>
      </left>
      <right style="medium">
        <color indexed="8"/>
      </right>
      <top/>
      <bottom/>
      <diagonal/>
    </border>
    <border>
      <left style="thin">
        <color indexed="9"/>
      </left>
      <right style="medium">
        <color indexed="8"/>
      </right>
      <top/>
      <bottom style="thin">
        <color indexed="9"/>
      </bottom>
      <diagonal/>
    </border>
    <border>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6"/>
      </bottom>
      <diagonal/>
    </border>
    <border>
      <left style="thin">
        <color indexed="16"/>
      </left>
      <right/>
      <top style="thin">
        <color indexed="16"/>
      </top>
      <bottom style="thin">
        <color indexed="16"/>
      </bottom>
      <diagonal/>
    </border>
    <border>
      <left/>
      <right style="thin">
        <color indexed="16"/>
      </right>
      <top style="thin">
        <color indexed="16"/>
      </top>
      <bottom style="thin">
        <color indexed="16"/>
      </bottom>
      <diagonal/>
    </border>
    <border>
      <left style="thin">
        <color indexed="16"/>
      </left>
      <right style="thin">
        <color indexed="10"/>
      </right>
      <top style="thin">
        <color indexed="10"/>
      </top>
      <bottom style="thin">
        <color indexed="10"/>
      </bottom>
      <diagonal/>
    </border>
    <border>
      <left style="thin">
        <color indexed="10"/>
      </left>
      <right style="thin">
        <color indexed="10"/>
      </right>
      <top style="thin">
        <color indexed="16"/>
      </top>
      <bottom style="thin">
        <color indexed="10"/>
      </bottom>
      <diagonal/>
    </border>
    <border>
      <left style="thin">
        <color indexed="10"/>
      </left>
      <right/>
      <top style="thin">
        <color indexed="10"/>
      </top>
      <bottom style="thin">
        <color indexed="8"/>
      </bottom>
      <diagonal/>
    </border>
    <border>
      <left style="thin">
        <color indexed="10"/>
      </left>
      <right style="thin">
        <color indexed="11"/>
      </right>
      <top style="thin">
        <color indexed="10"/>
      </top>
      <bottom/>
      <diagonal/>
    </border>
    <border>
      <left style="thin">
        <color indexed="11"/>
      </left>
      <right style="thin">
        <color indexed="11"/>
      </right>
      <top style="thin">
        <color indexed="11"/>
      </top>
      <bottom style="thin">
        <color indexed="11"/>
      </bottom>
      <diagonal/>
    </border>
    <border>
      <left style="thin">
        <color indexed="10"/>
      </left>
      <right style="thin">
        <color indexed="11"/>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9"/>
      </top>
      <bottom/>
      <diagonal/>
    </border>
    <border>
      <left/>
      <right style="thin">
        <color indexed="9"/>
      </right>
      <top style="thin">
        <color indexed="9"/>
      </top>
      <bottom/>
      <diagonal/>
    </border>
    <border>
      <left/>
      <right style="thin">
        <color indexed="9"/>
      </right>
      <top/>
      <bottom style="thin">
        <color indexed="9"/>
      </bottom>
      <diagonal/>
    </border>
    <border>
      <left/>
      <right style="thin">
        <color indexed="8"/>
      </right>
      <top style="thin">
        <color indexed="8"/>
      </top>
      <bottom/>
      <diagonal/>
    </border>
    <border>
      <left style="thin">
        <color indexed="10"/>
      </left>
      <right/>
      <top/>
      <bottom style="thin">
        <color indexed="9"/>
      </bottom>
      <diagonal/>
    </border>
  </borders>
  <cellStyleXfs count="2">
    <xf numFmtId="0" fontId="0" fillId="0" borderId="0" applyNumberFormat="0" applyFill="0" applyBorder="0" applyProtection="0">
      <alignment vertical="top" wrapText="1"/>
    </xf>
    <xf numFmtId="0" fontId="29" fillId="0" borderId="0" applyNumberFormat="0" applyFill="0" applyBorder="0" applyAlignment="0" applyProtection="0">
      <alignment vertical="top" wrapText="1"/>
    </xf>
  </cellStyleXfs>
  <cellXfs count="386">
    <xf numFmtId="0" fontId="0" fillId="0" borderId="0" xfId="0" applyFont="1" applyAlignment="1">
      <alignment vertical="top" wrapText="1"/>
    </xf>
    <xf numFmtId="0" fontId="1" fillId="0" borderId="0" xfId="0" applyNumberFormat="1" applyFont="1" applyAlignment="1">
      <alignment vertical="top" wrapText="1"/>
    </xf>
    <xf numFmtId="0" fontId="2" fillId="0" borderId="1" xfId="0" applyNumberFormat="1" applyFont="1" applyBorder="1" applyAlignment="1"/>
    <xf numFmtId="0" fontId="2" fillId="0" borderId="2" xfId="0" applyNumberFormat="1" applyFont="1" applyBorder="1" applyAlignment="1"/>
    <xf numFmtId="0" fontId="2" fillId="2" borderId="3" xfId="0" applyNumberFormat="1" applyFont="1" applyFill="1" applyBorder="1" applyAlignment="1"/>
    <xf numFmtId="1" fontId="3" fillId="2" borderId="3" xfId="0" applyNumberFormat="1" applyFont="1" applyFill="1" applyBorder="1" applyAlignment="1"/>
    <xf numFmtId="14" fontId="3" fillId="2" borderId="3" xfId="0" applyNumberFormat="1" applyFont="1" applyFill="1" applyBorder="1" applyAlignment="1"/>
    <xf numFmtId="0" fontId="3" fillId="2" borderId="3" xfId="0" applyNumberFormat="1" applyFont="1" applyFill="1" applyBorder="1" applyAlignment="1"/>
    <xf numFmtId="1" fontId="4" fillId="2" borderId="3" xfId="0" applyNumberFormat="1" applyFont="1" applyFill="1" applyBorder="1" applyAlignment="1"/>
    <xf numFmtId="1" fontId="6" fillId="2" borderId="3" xfId="0" applyNumberFormat="1" applyFont="1" applyFill="1" applyBorder="1" applyAlignment="1">
      <alignment wrapText="1"/>
    </xf>
    <xf numFmtId="1" fontId="3" fillId="2" borderId="3" xfId="0" applyNumberFormat="1" applyFont="1" applyFill="1" applyBorder="1" applyAlignment="1">
      <alignment horizontal="left"/>
    </xf>
    <xf numFmtId="1" fontId="2" fillId="2" borderId="3" xfId="0" applyNumberFormat="1" applyFont="1" applyFill="1" applyBorder="1" applyAlignment="1"/>
    <xf numFmtId="0" fontId="1" fillId="0" borderId="0" xfId="0" applyNumberFormat="1" applyFont="1" applyAlignment="1">
      <alignment vertical="top" wrapText="1"/>
    </xf>
    <xf numFmtId="15" fontId="9" fillId="2" borderId="5" xfId="0" applyNumberFormat="1" applyFont="1" applyFill="1" applyBorder="1" applyAlignment="1">
      <alignment horizontal="center"/>
    </xf>
    <xf numFmtId="1" fontId="8" fillId="2" borderId="5" xfId="0" applyNumberFormat="1" applyFont="1" applyFill="1" applyBorder="1" applyAlignment="1"/>
    <xf numFmtId="1" fontId="9" fillId="2" borderId="5" xfId="0" applyNumberFormat="1" applyFont="1" applyFill="1" applyBorder="1" applyAlignment="1">
      <alignment vertical="top" wrapText="1"/>
    </xf>
    <xf numFmtId="1" fontId="9" fillId="2" borderId="6" xfId="0" applyNumberFormat="1" applyFont="1" applyFill="1" applyBorder="1" applyAlignment="1"/>
    <xf numFmtId="15" fontId="9" fillId="2" borderId="8" xfId="0" applyNumberFormat="1" applyFont="1" applyFill="1" applyBorder="1" applyAlignment="1">
      <alignment horizontal="center"/>
    </xf>
    <xf numFmtId="1" fontId="8" fillId="2" borderId="8" xfId="0" applyNumberFormat="1" applyFont="1" applyFill="1" applyBorder="1" applyAlignment="1"/>
    <xf numFmtId="1" fontId="9" fillId="2" borderId="8" xfId="0" applyNumberFormat="1" applyFont="1" applyFill="1" applyBorder="1" applyAlignment="1">
      <alignment vertical="top" wrapText="1"/>
    </xf>
    <xf numFmtId="1" fontId="9" fillId="2" borderId="9" xfId="0" applyNumberFormat="1" applyFont="1" applyFill="1" applyBorder="1" applyAlignment="1"/>
    <xf numFmtId="15" fontId="9" fillId="2" borderId="8" xfId="0" applyNumberFormat="1" applyFont="1" applyFill="1" applyBorder="1" applyAlignment="1">
      <alignment wrapText="1"/>
    </xf>
    <xf numFmtId="1" fontId="11" fillId="2" borderId="8" xfId="0" applyNumberFormat="1" applyFont="1" applyFill="1" applyBorder="1" applyAlignment="1"/>
    <xf numFmtId="1" fontId="9" fillId="2" borderId="10" xfId="0" applyNumberFormat="1" applyFont="1" applyFill="1" applyBorder="1" applyAlignment="1">
      <alignment horizontal="center"/>
    </xf>
    <xf numFmtId="20" fontId="9" fillId="2" borderId="11" xfId="0" applyNumberFormat="1" applyFont="1" applyFill="1" applyBorder="1" applyAlignment="1">
      <alignment horizontal="left"/>
    </xf>
    <xf numFmtId="1" fontId="9" fillId="2" borderId="11" xfId="0" applyNumberFormat="1" applyFont="1" applyFill="1" applyBorder="1" applyAlignment="1"/>
    <xf numFmtId="1" fontId="9" fillId="2" borderId="8" xfId="0" applyNumberFormat="1" applyFont="1" applyFill="1" applyBorder="1" applyAlignment="1"/>
    <xf numFmtId="1" fontId="10" fillId="2" borderId="8" xfId="0" applyNumberFormat="1" applyFont="1" applyFill="1" applyBorder="1" applyAlignment="1"/>
    <xf numFmtId="0" fontId="8" fillId="4" borderId="12" xfId="0" applyNumberFormat="1" applyFont="1" applyFill="1" applyBorder="1" applyAlignment="1">
      <alignment horizontal="center"/>
    </xf>
    <xf numFmtId="20" fontId="8" fillId="4" borderId="12" xfId="0" applyNumberFormat="1" applyFont="1" applyFill="1" applyBorder="1" applyAlignment="1">
      <alignment horizontal="left"/>
    </xf>
    <xf numFmtId="0" fontId="8" fillId="4" borderId="12" xfId="0" applyNumberFormat="1" applyFont="1" applyFill="1" applyBorder="1" applyAlignment="1"/>
    <xf numFmtId="1" fontId="10" fillId="2" borderId="13" xfId="0" applyNumberFormat="1" applyFont="1" applyFill="1" applyBorder="1" applyAlignment="1"/>
    <xf numFmtId="0" fontId="9" fillId="2" borderId="12" xfId="0" applyNumberFormat="1" applyFont="1" applyFill="1" applyBorder="1" applyAlignment="1">
      <alignment horizontal="center" vertical="top"/>
    </xf>
    <xf numFmtId="0" fontId="9" fillId="2" borderId="12" xfId="0" applyNumberFormat="1" applyFont="1" applyFill="1" applyBorder="1" applyAlignment="1">
      <alignment horizontal="left" vertical="top"/>
    </xf>
    <xf numFmtId="0" fontId="10" fillId="2" borderId="12" xfId="0" applyNumberFormat="1" applyFont="1" applyFill="1" applyBorder="1" applyAlignment="1">
      <alignment vertical="top" wrapText="1"/>
    </xf>
    <xf numFmtId="0" fontId="9" fillId="2" borderId="12" xfId="0" applyNumberFormat="1" applyFont="1" applyFill="1" applyBorder="1" applyAlignment="1">
      <alignment vertical="top" wrapText="1"/>
    </xf>
    <xf numFmtId="1" fontId="10" fillId="2" borderId="13" xfId="0" applyNumberFormat="1" applyFont="1" applyFill="1" applyBorder="1" applyAlignment="1">
      <alignment wrapText="1"/>
    </xf>
    <xf numFmtId="18" fontId="9" fillId="2" borderId="12" xfId="0" applyNumberFormat="1" applyFont="1" applyFill="1" applyBorder="1" applyAlignment="1">
      <alignment horizontal="center" vertical="top"/>
    </xf>
    <xf numFmtId="1" fontId="9" fillId="2" borderId="13" xfId="0" applyNumberFormat="1" applyFont="1" applyFill="1" applyBorder="1" applyAlignment="1">
      <alignment vertical="top" wrapText="1"/>
    </xf>
    <xf numFmtId="1" fontId="11" fillId="2" borderId="8" xfId="0" applyNumberFormat="1" applyFont="1" applyFill="1" applyBorder="1" applyAlignment="1">
      <alignment wrapText="1"/>
    </xf>
    <xf numFmtId="1" fontId="9" fillId="2" borderId="8" xfId="0" applyNumberFormat="1" applyFont="1" applyFill="1" applyBorder="1" applyAlignment="1">
      <alignment wrapText="1"/>
    </xf>
    <xf numFmtId="18" fontId="9" fillId="2" borderId="17" xfId="0" applyNumberFormat="1" applyFont="1" applyFill="1" applyBorder="1" applyAlignment="1">
      <alignment horizontal="center" vertical="top"/>
    </xf>
    <xf numFmtId="0" fontId="9" fillId="2" borderId="17" xfId="0" applyNumberFormat="1" applyFont="1" applyFill="1" applyBorder="1" applyAlignment="1">
      <alignment horizontal="left" vertical="top"/>
    </xf>
    <xf numFmtId="0" fontId="10" fillId="2" borderId="17" xfId="0" applyNumberFormat="1" applyFont="1" applyFill="1" applyBorder="1" applyAlignment="1">
      <alignment vertical="top" wrapText="1"/>
    </xf>
    <xf numFmtId="0" fontId="12" fillId="2" borderId="17" xfId="0" applyNumberFormat="1" applyFont="1" applyFill="1" applyBorder="1" applyAlignment="1">
      <alignment vertical="top" wrapText="1"/>
    </xf>
    <xf numFmtId="1" fontId="9" fillId="2" borderId="13" xfId="0" applyNumberFormat="1" applyFont="1" applyFill="1" applyBorder="1" applyAlignment="1">
      <alignment wrapText="1"/>
    </xf>
    <xf numFmtId="1" fontId="9" fillId="2" borderId="9" xfId="0" applyNumberFormat="1" applyFont="1" applyFill="1" applyBorder="1" applyAlignment="1">
      <alignment vertical="top" wrapText="1"/>
    </xf>
    <xf numFmtId="18" fontId="9" fillId="2" borderId="18" xfId="0" applyNumberFormat="1" applyFont="1" applyFill="1" applyBorder="1" applyAlignment="1">
      <alignment horizontal="center" vertical="top"/>
    </xf>
    <xf numFmtId="20" fontId="9" fillId="2" borderId="18" xfId="0" applyNumberFormat="1" applyFont="1" applyFill="1" applyBorder="1" applyAlignment="1">
      <alignment horizontal="left" vertical="top"/>
    </xf>
    <xf numFmtId="1" fontId="10" fillId="2" borderId="18" xfId="0" applyNumberFormat="1" applyFont="1" applyFill="1" applyBorder="1" applyAlignment="1">
      <alignment vertical="top" wrapText="1"/>
    </xf>
    <xf numFmtId="0" fontId="12" fillId="2" borderId="18" xfId="0" applyNumberFormat="1" applyFont="1" applyFill="1" applyBorder="1" applyAlignment="1">
      <alignment vertical="top" wrapText="1"/>
    </xf>
    <xf numFmtId="0" fontId="12" fillId="2" borderId="12" xfId="0" applyNumberFormat="1" applyFont="1" applyFill="1" applyBorder="1" applyAlignment="1">
      <alignment vertical="top" wrapText="1"/>
    </xf>
    <xf numFmtId="0" fontId="13" fillId="0" borderId="12" xfId="0" applyNumberFormat="1" applyFont="1" applyBorder="1" applyAlignment="1">
      <alignment vertical="top" wrapText="1"/>
    </xf>
    <xf numFmtId="0" fontId="9" fillId="2" borderId="17" xfId="0" applyNumberFormat="1" applyFont="1" applyFill="1" applyBorder="1" applyAlignment="1">
      <alignment vertical="top" wrapText="1"/>
    </xf>
    <xf numFmtId="18" fontId="9" fillId="2" borderId="19" xfId="0" applyNumberFormat="1" applyFont="1" applyFill="1" applyBorder="1" applyAlignment="1">
      <alignment horizontal="center" vertical="top"/>
    </xf>
    <xf numFmtId="20" fontId="9" fillId="2" borderId="16" xfId="0" applyNumberFormat="1" applyFont="1" applyFill="1" applyBorder="1" applyAlignment="1">
      <alignment horizontal="left" vertical="top"/>
    </xf>
    <xf numFmtId="20" fontId="9" fillId="2" borderId="12" xfId="0" applyNumberFormat="1" applyFont="1" applyFill="1" applyBorder="1" applyAlignment="1">
      <alignment horizontal="left" vertical="top"/>
    </xf>
    <xf numFmtId="1" fontId="10" fillId="2" borderId="12" xfId="0" applyNumberFormat="1" applyFont="1" applyFill="1" applyBorder="1" applyAlignment="1">
      <alignment vertical="top" wrapText="1"/>
    </xf>
    <xf numFmtId="1" fontId="9" fillId="2" borderId="20" xfId="0" applyNumberFormat="1" applyFont="1" applyFill="1" applyBorder="1" applyAlignment="1"/>
    <xf numFmtId="1" fontId="10" fillId="2" borderId="21" xfId="0" applyNumberFormat="1" applyFont="1" applyFill="1" applyBorder="1" applyAlignment="1"/>
    <xf numFmtId="1" fontId="9" fillId="2" borderId="21" xfId="0" applyNumberFormat="1" applyFont="1" applyFill="1" applyBorder="1" applyAlignment="1">
      <alignment vertical="top" wrapText="1"/>
    </xf>
    <xf numFmtId="1" fontId="9" fillId="2" borderId="22" xfId="0" applyNumberFormat="1" applyFont="1" applyFill="1" applyBorder="1" applyAlignment="1"/>
    <xf numFmtId="0" fontId="1" fillId="0" borderId="0" xfId="0" applyNumberFormat="1" applyFont="1" applyAlignment="1">
      <alignment vertical="top" wrapText="1"/>
    </xf>
    <xf numFmtId="1" fontId="3" fillId="2" borderId="23" xfId="0" applyNumberFormat="1" applyFont="1" applyFill="1" applyBorder="1" applyAlignment="1"/>
    <xf numFmtId="1" fontId="3" fillId="2" borderId="5" xfId="0" applyNumberFormat="1" applyFont="1" applyFill="1" applyBorder="1" applyAlignment="1"/>
    <xf numFmtId="1" fontId="3" fillId="2" borderId="6" xfId="0" applyNumberFormat="1" applyFont="1" applyFill="1" applyBorder="1" applyAlignment="1"/>
    <xf numFmtId="1" fontId="14" fillId="2" borderId="12" xfId="0" applyNumberFormat="1" applyFont="1" applyFill="1" applyBorder="1" applyAlignment="1">
      <alignment horizontal="center"/>
    </xf>
    <xf numFmtId="1" fontId="15" fillId="2" borderId="12" xfId="0" applyNumberFormat="1" applyFont="1" applyFill="1" applyBorder="1" applyAlignment="1">
      <alignment horizontal="center"/>
    </xf>
    <xf numFmtId="1" fontId="3" fillId="2" borderId="13" xfId="0" applyNumberFormat="1" applyFont="1" applyFill="1" applyBorder="1" applyAlignment="1"/>
    <xf numFmtId="1" fontId="3" fillId="2" borderId="8" xfId="0" applyNumberFormat="1" applyFont="1" applyFill="1" applyBorder="1" applyAlignment="1"/>
    <xf numFmtId="1" fontId="3" fillId="2" borderId="9" xfId="0" applyNumberFormat="1" applyFont="1" applyFill="1" applyBorder="1" applyAlignment="1"/>
    <xf numFmtId="0" fontId="2" fillId="2" borderId="12" xfId="0" applyNumberFormat="1" applyFont="1" applyFill="1" applyBorder="1" applyAlignment="1"/>
    <xf numFmtId="0" fontId="3" fillId="2" borderId="12" xfId="0" applyNumberFormat="1" applyFont="1" applyFill="1" applyBorder="1" applyAlignment="1"/>
    <xf numFmtId="1" fontId="3" fillId="2" borderId="20" xfId="0" applyNumberFormat="1" applyFont="1" applyFill="1" applyBorder="1" applyAlignment="1"/>
    <xf numFmtId="1" fontId="3" fillId="2" borderId="21" xfId="0" applyNumberFormat="1" applyFont="1" applyFill="1" applyBorder="1" applyAlignment="1"/>
    <xf numFmtId="1" fontId="3" fillId="2" borderId="22" xfId="0" applyNumberFormat="1" applyFont="1" applyFill="1" applyBorder="1" applyAlignment="1"/>
    <xf numFmtId="0" fontId="1" fillId="0" borderId="0" xfId="0" applyNumberFormat="1" applyFont="1" applyAlignment="1">
      <alignment vertical="top" wrapText="1"/>
    </xf>
    <xf numFmtId="1" fontId="3" fillId="2" borderId="24" xfId="0" applyNumberFormat="1" applyFont="1" applyFill="1" applyBorder="1" applyAlignment="1">
      <alignment vertical="center"/>
    </xf>
    <xf numFmtId="1" fontId="3" fillId="2" borderId="25" xfId="0" applyNumberFormat="1" applyFont="1" applyFill="1" applyBorder="1" applyAlignment="1">
      <alignment vertical="center"/>
    </xf>
    <xf numFmtId="0" fontId="16" fillId="2" borderId="26" xfId="0" applyNumberFormat="1" applyFont="1" applyFill="1" applyBorder="1" applyAlignment="1">
      <alignment vertical="center"/>
    </xf>
    <xf numFmtId="0" fontId="17" fillId="2" borderId="12" xfId="0" applyNumberFormat="1" applyFont="1" applyFill="1" applyBorder="1" applyAlignment="1">
      <alignment horizontal="center" vertical="center"/>
    </xf>
    <xf numFmtId="0" fontId="18" fillId="2" borderId="12" xfId="0" applyNumberFormat="1" applyFont="1" applyFill="1" applyBorder="1" applyAlignment="1">
      <alignment horizontal="center" vertical="center"/>
    </xf>
    <xf numFmtId="1" fontId="3" fillId="2" borderId="27" xfId="0" applyNumberFormat="1" applyFont="1" applyFill="1" applyBorder="1" applyAlignment="1">
      <alignment vertical="center"/>
    </xf>
    <xf numFmtId="0" fontId="18" fillId="2" borderId="28" xfId="0" applyNumberFormat="1" applyFont="1" applyFill="1" applyBorder="1" applyAlignment="1">
      <alignment vertical="center"/>
    </xf>
    <xf numFmtId="1" fontId="18" fillId="2" borderId="29" xfId="0" applyNumberFormat="1" applyFont="1" applyFill="1" applyBorder="1" applyAlignment="1">
      <alignment horizontal="center" vertical="center"/>
    </xf>
    <xf numFmtId="164" fontId="18" fillId="2" borderId="29" xfId="0" applyNumberFormat="1" applyFont="1" applyFill="1" applyBorder="1" applyAlignment="1">
      <alignment horizontal="center" vertical="center"/>
    </xf>
    <xf numFmtId="1" fontId="3" fillId="2" borderId="8" xfId="0" applyNumberFormat="1" applyFont="1" applyFill="1" applyBorder="1" applyAlignment="1">
      <alignment vertical="center"/>
    </xf>
    <xf numFmtId="164" fontId="18" fillId="2" borderId="30" xfId="0" applyNumberFormat="1" applyFont="1" applyFill="1" applyBorder="1" applyAlignment="1">
      <alignment horizontal="center" vertical="center"/>
    </xf>
    <xf numFmtId="0" fontId="18" fillId="2" borderId="3" xfId="0" applyNumberFormat="1" applyFont="1" applyFill="1" applyBorder="1" applyAlignment="1">
      <alignment vertical="center"/>
    </xf>
    <xf numFmtId="0" fontId="18" fillId="2" borderId="3" xfId="0" applyNumberFormat="1" applyFont="1" applyFill="1" applyBorder="1" applyAlignment="1">
      <alignment horizontal="center" vertical="center"/>
    </xf>
    <xf numFmtId="165" fontId="18" fillId="2" borderId="3" xfId="0" applyNumberFormat="1" applyFont="1" applyFill="1" applyBorder="1" applyAlignment="1">
      <alignment horizontal="center" vertical="center"/>
    </xf>
    <xf numFmtId="165" fontId="3" fillId="2" borderId="31" xfId="0" applyNumberFormat="1" applyFont="1" applyFill="1" applyBorder="1" applyAlignment="1">
      <alignment vertical="center"/>
    </xf>
    <xf numFmtId="0" fontId="18" fillId="2" borderId="32" xfId="0" applyNumberFormat="1" applyFont="1" applyFill="1" applyBorder="1" applyAlignment="1">
      <alignment horizontal="center" vertical="center"/>
    </xf>
    <xf numFmtId="165" fontId="18" fillId="2" borderId="32" xfId="0" applyNumberFormat="1" applyFont="1" applyFill="1" applyBorder="1" applyAlignment="1">
      <alignment horizontal="center" vertical="center"/>
    </xf>
    <xf numFmtId="165" fontId="16" fillId="2" borderId="12" xfId="0" applyNumberFormat="1" applyFont="1" applyFill="1" applyBorder="1" applyAlignment="1">
      <alignment horizontal="center" vertical="center"/>
    </xf>
    <xf numFmtId="165" fontId="3" fillId="2" borderId="27" xfId="0" applyNumberFormat="1" applyFont="1" applyFill="1" applyBorder="1" applyAlignment="1">
      <alignment vertical="center"/>
    </xf>
    <xf numFmtId="165" fontId="16" fillId="2" borderId="12" xfId="0" applyNumberFormat="1" applyFont="1" applyFill="1" applyBorder="1" applyAlignment="1">
      <alignment horizontal="left" vertical="center"/>
    </xf>
    <xf numFmtId="1" fontId="16" fillId="2" borderId="28" xfId="0" applyNumberFormat="1" applyFont="1" applyFill="1" applyBorder="1" applyAlignment="1">
      <alignment horizontal="right" vertical="center"/>
    </xf>
    <xf numFmtId="165" fontId="18" fillId="2" borderId="29" xfId="0" applyNumberFormat="1" applyFont="1" applyFill="1" applyBorder="1" applyAlignment="1">
      <alignment horizontal="center" vertical="center"/>
    </xf>
    <xf numFmtId="165" fontId="18" fillId="2" borderId="15" xfId="0" applyNumberFormat="1" applyFont="1" applyFill="1" applyBorder="1" applyAlignment="1">
      <alignment horizontal="center" vertical="center"/>
    </xf>
    <xf numFmtId="165" fontId="3" fillId="2" borderId="8" xfId="0" applyNumberFormat="1" applyFont="1" applyFill="1" applyBorder="1" applyAlignment="1">
      <alignment vertical="center"/>
    </xf>
    <xf numFmtId="1" fontId="16" fillId="2" borderId="29" xfId="0" applyNumberFormat="1" applyFont="1" applyFill="1" applyBorder="1" applyAlignment="1">
      <alignment horizontal="right" vertical="center"/>
    </xf>
    <xf numFmtId="165" fontId="16" fillId="2" borderId="29" xfId="0" applyNumberFormat="1" applyFont="1" applyFill="1" applyBorder="1" applyAlignment="1">
      <alignment horizontal="right" vertical="center"/>
    </xf>
    <xf numFmtId="165" fontId="16" fillId="2" borderId="33" xfId="0" applyNumberFormat="1" applyFont="1" applyFill="1" applyBorder="1" applyAlignment="1">
      <alignment horizontal="right" vertical="center"/>
    </xf>
    <xf numFmtId="0" fontId="18" fillId="2" borderId="34" xfId="0" applyNumberFormat="1" applyFont="1" applyFill="1" applyBorder="1" applyAlignment="1">
      <alignment vertical="center"/>
    </xf>
    <xf numFmtId="165" fontId="3" fillId="2" borderId="37" xfId="0" applyNumberFormat="1" applyFont="1" applyFill="1" applyBorder="1" applyAlignment="1">
      <alignment vertical="center"/>
    </xf>
    <xf numFmtId="1" fontId="18" fillId="2" borderId="4" xfId="0" applyNumberFormat="1" applyFont="1" applyFill="1" applyBorder="1" applyAlignment="1">
      <alignment vertical="center"/>
    </xf>
    <xf numFmtId="1" fontId="3" fillId="2" borderId="6" xfId="0" applyNumberFormat="1" applyFont="1" applyFill="1" applyBorder="1" applyAlignment="1">
      <alignment vertical="center"/>
    </xf>
    <xf numFmtId="1" fontId="3" fillId="2" borderId="38" xfId="0" applyNumberFormat="1" applyFont="1" applyFill="1" applyBorder="1" applyAlignment="1">
      <alignment vertical="center"/>
    </xf>
    <xf numFmtId="1" fontId="18" fillId="2" borderId="21" xfId="0" applyNumberFormat="1" applyFont="1" applyFill="1" applyBorder="1" applyAlignment="1">
      <alignment horizontal="center" vertical="center"/>
    </xf>
    <xf numFmtId="165" fontId="18" fillId="2" borderId="21" xfId="0" applyNumberFormat="1" applyFont="1" applyFill="1" applyBorder="1" applyAlignment="1">
      <alignment horizontal="center" vertical="center"/>
    </xf>
    <xf numFmtId="165" fontId="18" fillId="2" borderId="22" xfId="0" applyNumberFormat="1" applyFont="1" applyFill="1" applyBorder="1" applyAlignment="1">
      <alignment horizontal="center" vertical="center"/>
    </xf>
    <xf numFmtId="1" fontId="18" fillId="2" borderId="35" xfId="0" applyNumberFormat="1" applyFont="1" applyFill="1" applyBorder="1" applyAlignment="1">
      <alignment horizontal="center" vertical="center"/>
    </xf>
    <xf numFmtId="165" fontId="18" fillId="2" borderId="35" xfId="0" applyNumberFormat="1" applyFont="1" applyFill="1" applyBorder="1" applyAlignment="1">
      <alignment horizontal="center" vertical="center"/>
    </xf>
    <xf numFmtId="165" fontId="18" fillId="2" borderId="39" xfId="0" applyNumberFormat="1" applyFont="1" applyFill="1" applyBorder="1" applyAlignment="1">
      <alignment horizontal="center" vertical="center"/>
    </xf>
    <xf numFmtId="165" fontId="18" fillId="2" borderId="40" xfId="0" applyNumberFormat="1" applyFont="1" applyFill="1" applyBorder="1" applyAlignment="1">
      <alignment horizontal="center" vertical="center"/>
    </xf>
    <xf numFmtId="165" fontId="18" fillId="2" borderId="12" xfId="0" applyNumberFormat="1" applyFont="1" applyFill="1" applyBorder="1" applyAlignment="1">
      <alignment horizontal="center" vertical="center"/>
    </xf>
    <xf numFmtId="165" fontId="3" fillId="2" borderId="41" xfId="0" applyNumberFormat="1" applyFont="1" applyFill="1" applyBorder="1" applyAlignment="1">
      <alignment vertical="center"/>
    </xf>
    <xf numFmtId="1" fontId="18" fillId="2" borderId="39" xfId="0" applyNumberFormat="1" applyFont="1" applyFill="1" applyBorder="1" applyAlignment="1">
      <alignment horizontal="center" vertical="center"/>
    </xf>
    <xf numFmtId="165" fontId="18" fillId="2" borderId="39" xfId="0" applyNumberFormat="1" applyFont="1" applyFill="1" applyBorder="1" applyAlignment="1">
      <alignment horizontal="right" vertical="center"/>
    </xf>
    <xf numFmtId="165" fontId="18" fillId="2" borderId="33" xfId="0" applyNumberFormat="1" applyFont="1" applyFill="1" applyBorder="1" applyAlignment="1">
      <alignment horizontal="center" vertical="center"/>
    </xf>
    <xf numFmtId="1" fontId="18" fillId="2" borderId="24" xfId="0" applyNumberFormat="1" applyFont="1" applyFill="1" applyBorder="1" applyAlignment="1">
      <alignment vertical="center"/>
    </xf>
    <xf numFmtId="165" fontId="16" fillId="7" borderId="16" xfId="0" applyNumberFormat="1" applyFont="1" applyFill="1" applyBorder="1" applyAlignment="1">
      <alignment horizontal="center" vertical="center"/>
    </xf>
    <xf numFmtId="165" fontId="16" fillId="7" borderId="16" xfId="0" applyNumberFormat="1" applyFont="1" applyFill="1" applyBorder="1" applyAlignment="1">
      <alignment horizontal="left" vertical="center"/>
    </xf>
    <xf numFmtId="1" fontId="3" fillId="2" borderId="7" xfId="0" applyNumberFormat="1" applyFont="1" applyFill="1" applyBorder="1" applyAlignment="1">
      <alignment vertical="center"/>
    </xf>
    <xf numFmtId="1" fontId="3" fillId="2" borderId="33" xfId="0" applyNumberFormat="1" applyFont="1" applyFill="1" applyBorder="1" applyAlignment="1">
      <alignment vertical="center"/>
    </xf>
    <xf numFmtId="1" fontId="3" fillId="2" borderId="42" xfId="0" applyNumberFormat="1" applyFont="1" applyFill="1" applyBorder="1" applyAlignment="1">
      <alignment vertical="center"/>
    </xf>
    <xf numFmtId="1" fontId="3" fillId="2" borderId="31" xfId="0" applyNumberFormat="1" applyFont="1" applyFill="1" applyBorder="1" applyAlignment="1">
      <alignment vertical="center"/>
    </xf>
    <xf numFmtId="165" fontId="18" fillId="2" borderId="30" xfId="0" applyNumberFormat="1" applyFont="1" applyFill="1" applyBorder="1" applyAlignment="1">
      <alignment horizontal="center" vertical="center"/>
    </xf>
    <xf numFmtId="1" fontId="18" fillId="2" borderId="3" xfId="0" applyNumberFormat="1" applyFont="1" applyFill="1" applyBorder="1" applyAlignment="1">
      <alignment vertical="center"/>
    </xf>
    <xf numFmtId="165" fontId="3" fillId="2" borderId="43" xfId="0" applyNumberFormat="1" applyFont="1" applyFill="1" applyBorder="1" applyAlignment="1">
      <alignment vertical="center"/>
    </xf>
    <xf numFmtId="165" fontId="3" fillId="2" borderId="3" xfId="0" applyNumberFormat="1" applyFont="1" applyFill="1" applyBorder="1" applyAlignment="1">
      <alignment vertical="center"/>
    </xf>
    <xf numFmtId="165" fontId="3" fillId="2" borderId="44" xfId="0" applyNumberFormat="1" applyFont="1" applyFill="1" applyBorder="1" applyAlignment="1">
      <alignment vertical="center"/>
    </xf>
    <xf numFmtId="165" fontId="16" fillId="2" borderId="12" xfId="0" applyNumberFormat="1" applyFont="1" applyFill="1" applyBorder="1" applyAlignment="1">
      <alignment horizontal="right" vertical="center"/>
    </xf>
    <xf numFmtId="1" fontId="18" fillId="2" borderId="3" xfId="0" applyNumberFormat="1" applyFont="1" applyFill="1" applyBorder="1" applyAlignment="1">
      <alignment horizontal="center" vertical="center"/>
    </xf>
    <xf numFmtId="1" fontId="3" fillId="2" borderId="46" xfId="0" applyNumberFormat="1" applyFont="1" applyFill="1" applyBorder="1" applyAlignment="1">
      <alignment vertical="center"/>
    </xf>
    <xf numFmtId="1" fontId="3" fillId="2" borderId="47" xfId="0" applyNumberFormat="1" applyFont="1" applyFill="1" applyBorder="1" applyAlignment="1">
      <alignment vertical="center"/>
    </xf>
    <xf numFmtId="1" fontId="3" fillId="2" borderId="48" xfId="0" applyNumberFormat="1" applyFont="1" applyFill="1" applyBorder="1" applyAlignment="1">
      <alignment vertical="center"/>
    </xf>
    <xf numFmtId="1" fontId="3" fillId="2" borderId="22" xfId="0" applyNumberFormat="1" applyFont="1" applyFill="1" applyBorder="1" applyAlignment="1">
      <alignment vertical="center"/>
    </xf>
    <xf numFmtId="1" fontId="3" fillId="2" borderId="49" xfId="0" applyNumberFormat="1" applyFont="1" applyFill="1" applyBorder="1" applyAlignment="1">
      <alignment vertical="center"/>
    </xf>
    <xf numFmtId="1" fontId="18" fillId="2" borderId="7" xfId="0" applyNumberFormat="1" applyFont="1" applyFill="1" applyBorder="1" applyAlignment="1">
      <alignment vertical="center"/>
    </xf>
    <xf numFmtId="1" fontId="18" fillId="2" borderId="11" xfId="0" applyNumberFormat="1" applyFont="1" applyFill="1" applyBorder="1" applyAlignment="1">
      <alignment horizontal="center" vertical="center"/>
    </xf>
    <xf numFmtId="165" fontId="18" fillId="2" borderId="11" xfId="0" applyNumberFormat="1" applyFont="1" applyFill="1" applyBorder="1" applyAlignment="1">
      <alignment horizontal="center" vertical="center"/>
    </xf>
    <xf numFmtId="1" fontId="18" fillId="2" borderId="26" xfId="0" applyNumberFormat="1" applyFont="1" applyFill="1" applyBorder="1" applyAlignment="1">
      <alignment vertical="center"/>
    </xf>
    <xf numFmtId="1" fontId="18" fillId="7" borderId="14" xfId="0" applyNumberFormat="1" applyFont="1" applyFill="1" applyBorder="1" applyAlignment="1">
      <alignment horizontal="center" vertical="center"/>
    </xf>
    <xf numFmtId="0" fontId="16" fillId="7" borderId="15" xfId="0" applyNumberFormat="1" applyFont="1" applyFill="1" applyBorder="1" applyAlignment="1">
      <alignment horizontal="right" vertical="center"/>
    </xf>
    <xf numFmtId="165" fontId="16" fillId="7" borderId="16" xfId="0" applyNumberFormat="1" applyFont="1" applyFill="1" applyBorder="1" applyAlignment="1">
      <alignment horizontal="right" vertical="center"/>
    </xf>
    <xf numFmtId="1" fontId="3" fillId="2" borderId="15" xfId="0" applyNumberFormat="1" applyFont="1" applyFill="1" applyBorder="1" applyAlignment="1">
      <alignment horizontal="center" vertical="center"/>
    </xf>
    <xf numFmtId="165" fontId="3" fillId="2" borderId="15" xfId="0" applyNumberFormat="1" applyFont="1" applyFill="1" applyBorder="1" applyAlignment="1">
      <alignment horizontal="center" vertical="center"/>
    </xf>
    <xf numFmtId="165" fontId="3" fillId="2" borderId="33" xfId="0" applyNumberFormat="1" applyFont="1" applyFill="1" applyBorder="1" applyAlignment="1">
      <alignment horizontal="center" vertical="center"/>
    </xf>
    <xf numFmtId="1" fontId="3" fillId="2" borderId="26" xfId="0" applyNumberFormat="1" applyFont="1" applyFill="1" applyBorder="1" applyAlignment="1">
      <alignment vertical="center"/>
    </xf>
    <xf numFmtId="1" fontId="19" fillId="2" borderId="14" xfId="0" applyNumberFormat="1" applyFont="1" applyFill="1" applyBorder="1" applyAlignment="1">
      <alignment horizontal="center" vertical="center"/>
    </xf>
    <xf numFmtId="0" fontId="19" fillId="2" borderId="15" xfId="0" applyNumberFormat="1" applyFont="1" applyFill="1" applyBorder="1" applyAlignment="1">
      <alignment horizontal="right" vertical="center"/>
    </xf>
    <xf numFmtId="165" fontId="20" fillId="2" borderId="16" xfId="0" applyNumberFormat="1" applyFont="1" applyFill="1" applyBorder="1" applyAlignment="1">
      <alignment horizontal="center" vertical="center"/>
    </xf>
    <xf numFmtId="1" fontId="3" fillId="2" borderId="43" xfId="0" applyNumberFormat="1" applyFont="1" applyFill="1" applyBorder="1" applyAlignment="1">
      <alignment vertical="center"/>
    </xf>
    <xf numFmtId="1" fontId="3" fillId="2" borderId="50" xfId="0" applyNumberFormat="1" applyFont="1" applyFill="1" applyBorder="1" applyAlignment="1">
      <alignment vertical="center"/>
    </xf>
    <xf numFmtId="0" fontId="21" fillId="2" borderId="3" xfId="0" applyNumberFormat="1" applyFont="1" applyFill="1" applyBorder="1" applyAlignment="1">
      <alignment vertical="center"/>
    </xf>
    <xf numFmtId="1" fontId="3" fillId="2" borderId="3" xfId="0" applyNumberFormat="1" applyFont="1" applyFill="1" applyBorder="1" applyAlignment="1">
      <alignment vertical="center"/>
    </xf>
    <xf numFmtId="0" fontId="1" fillId="0" borderId="0" xfId="0" applyNumberFormat="1" applyFont="1" applyAlignment="1">
      <alignment vertical="top" wrapText="1"/>
    </xf>
    <xf numFmtId="0" fontId="2" fillId="2" borderId="51" xfId="0" applyNumberFormat="1" applyFont="1" applyFill="1" applyBorder="1" applyAlignment="1">
      <alignment vertical="center"/>
    </xf>
    <xf numFmtId="1" fontId="22" fillId="0" borderId="55" xfId="0" applyNumberFormat="1" applyFont="1" applyBorder="1" applyAlignment="1">
      <alignment horizontal="center" vertical="center"/>
    </xf>
    <xf numFmtId="1" fontId="22" fillId="0" borderId="56" xfId="0" applyNumberFormat="1" applyFont="1" applyBorder="1" applyAlignment="1"/>
    <xf numFmtId="0" fontId="2" fillId="5" borderId="57" xfId="0" applyNumberFormat="1" applyFont="1" applyFill="1" applyBorder="1" applyAlignment="1"/>
    <xf numFmtId="0" fontId="16" fillId="2" borderId="58" xfId="0" applyNumberFormat="1" applyFont="1" applyFill="1" applyBorder="1" applyAlignment="1">
      <alignment vertical="center"/>
    </xf>
    <xf numFmtId="0" fontId="17" fillId="2" borderId="59" xfId="0" applyNumberFormat="1" applyFont="1" applyFill="1" applyBorder="1" applyAlignment="1">
      <alignment horizontal="center" vertical="center"/>
    </xf>
    <xf numFmtId="0" fontId="18" fillId="2" borderId="59" xfId="0" applyNumberFormat="1" applyFont="1" applyFill="1" applyBorder="1" applyAlignment="1">
      <alignment horizontal="center" vertical="center"/>
    </xf>
    <xf numFmtId="164" fontId="18" fillId="0" borderId="60" xfId="0" applyNumberFormat="1" applyFont="1" applyBorder="1" applyAlignment="1">
      <alignment horizontal="center" vertical="center"/>
    </xf>
    <xf numFmtId="1" fontId="2" fillId="0" borderId="61" xfId="0" applyNumberFormat="1" applyFont="1" applyBorder="1" applyAlignment="1">
      <alignment horizontal="right"/>
    </xf>
    <xf numFmtId="0" fontId="2" fillId="3" borderId="62" xfId="0" applyNumberFormat="1" applyFont="1" applyFill="1" applyBorder="1" applyAlignment="1"/>
    <xf numFmtId="0" fontId="18" fillId="2" borderId="63" xfId="0" applyNumberFormat="1" applyFont="1" applyFill="1" applyBorder="1" applyAlignment="1">
      <alignment vertical="center"/>
    </xf>
    <xf numFmtId="164" fontId="18" fillId="0" borderId="61" xfId="0" applyNumberFormat="1" applyFont="1" applyBorder="1" applyAlignment="1">
      <alignment horizontal="center" vertical="center"/>
    </xf>
    <xf numFmtId="1" fontId="22" fillId="0" borderId="64" xfId="0" applyNumberFormat="1" applyFont="1" applyBorder="1" applyAlignment="1"/>
    <xf numFmtId="1" fontId="2" fillId="0" borderId="65" xfId="0" applyNumberFormat="1" applyFont="1" applyBorder="1" applyAlignment="1"/>
    <xf numFmtId="166" fontId="18" fillId="2" borderId="3" xfId="0" applyNumberFormat="1" applyFont="1" applyFill="1" applyBorder="1" applyAlignment="1">
      <alignment horizontal="center" vertical="center"/>
    </xf>
    <xf numFmtId="166" fontId="18" fillId="0" borderId="66" xfId="0" applyNumberFormat="1" applyFont="1" applyBorder="1" applyAlignment="1">
      <alignment horizontal="center" vertical="center"/>
    </xf>
    <xf numFmtId="0" fontId="2" fillId="0" borderId="67" xfId="0" applyNumberFormat="1" applyFont="1" applyBorder="1" applyAlignment="1"/>
    <xf numFmtId="0" fontId="2" fillId="0" borderId="68" xfId="0" applyNumberFormat="1" applyFont="1" applyBorder="1" applyAlignment="1"/>
    <xf numFmtId="1" fontId="2" fillId="0" borderId="68" xfId="0" applyNumberFormat="1" applyFont="1" applyBorder="1" applyAlignment="1"/>
    <xf numFmtId="166" fontId="18" fillId="2" borderId="32" xfId="0" applyNumberFormat="1" applyFont="1" applyFill="1" applyBorder="1" applyAlignment="1">
      <alignment horizontal="center" vertical="center"/>
    </xf>
    <xf numFmtId="166" fontId="16" fillId="2" borderId="12" xfId="0" applyNumberFormat="1" applyFont="1" applyFill="1" applyBorder="1" applyAlignment="1">
      <alignment horizontal="center" vertical="center"/>
    </xf>
    <xf numFmtId="166" fontId="16" fillId="0" borderId="60" xfId="0" applyNumberFormat="1" applyFont="1" applyBorder="1" applyAlignment="1">
      <alignment horizontal="center" vertical="center"/>
    </xf>
    <xf numFmtId="1" fontId="16" fillId="2" borderId="63" xfId="0" applyNumberFormat="1" applyFont="1" applyFill="1" applyBorder="1" applyAlignment="1">
      <alignment horizontal="right" vertical="center"/>
    </xf>
    <xf numFmtId="166" fontId="18" fillId="2" borderId="29" xfId="0" applyNumberFormat="1" applyFont="1" applyFill="1" applyBorder="1" applyAlignment="1">
      <alignment horizontal="center" vertical="center"/>
    </xf>
    <xf numFmtId="166" fontId="18" fillId="2" borderId="15" xfId="0" applyNumberFormat="1" applyFont="1" applyFill="1" applyBorder="1" applyAlignment="1">
      <alignment horizontal="center" vertical="center"/>
    </xf>
    <xf numFmtId="166" fontId="18" fillId="0" borderId="61" xfId="0" applyNumberFormat="1" applyFont="1" applyBorder="1" applyAlignment="1">
      <alignment horizontal="center" vertical="center"/>
    </xf>
    <xf numFmtId="1" fontId="2" fillId="0" borderId="69" xfId="0" applyNumberFormat="1" applyFont="1" applyBorder="1" applyAlignment="1"/>
    <xf numFmtId="1" fontId="22" fillId="0" borderId="69" xfId="0" applyNumberFormat="1" applyFont="1" applyBorder="1" applyAlignment="1"/>
    <xf numFmtId="166" fontId="18" fillId="2" borderId="21" xfId="0" applyNumberFormat="1" applyFont="1" applyFill="1" applyBorder="1" applyAlignment="1">
      <alignment horizontal="center" vertical="center"/>
    </xf>
    <xf numFmtId="1" fontId="18" fillId="0" borderId="66" xfId="0" applyNumberFormat="1" applyFont="1" applyBorder="1" applyAlignment="1">
      <alignment horizontal="center" vertical="center"/>
    </xf>
    <xf numFmtId="0" fontId="18" fillId="2" borderId="39" xfId="0" applyNumberFormat="1" applyFont="1" applyFill="1" applyBorder="1" applyAlignment="1">
      <alignment horizontal="center" vertical="center"/>
    </xf>
    <xf numFmtId="166" fontId="18" fillId="2" borderId="35" xfId="0" applyNumberFormat="1" applyFont="1" applyFill="1" applyBorder="1" applyAlignment="1">
      <alignment horizontal="center" vertical="center"/>
    </xf>
    <xf numFmtId="166" fontId="18" fillId="2" borderId="39" xfId="0" applyNumberFormat="1" applyFont="1" applyFill="1" applyBorder="1" applyAlignment="1">
      <alignment horizontal="center" vertical="center"/>
    </xf>
    <xf numFmtId="0" fontId="18" fillId="2" borderId="71" xfId="0" applyNumberFormat="1" applyFont="1" applyFill="1" applyBorder="1" applyAlignment="1">
      <alignment vertical="center"/>
    </xf>
    <xf numFmtId="166" fontId="18" fillId="2" borderId="12" xfId="0" applyNumberFormat="1" applyFont="1" applyFill="1" applyBorder="1" applyAlignment="1">
      <alignment horizontal="center" vertical="center"/>
    </xf>
    <xf numFmtId="166" fontId="18" fillId="0" borderId="60" xfId="0" applyNumberFormat="1" applyFont="1" applyBorder="1" applyAlignment="1">
      <alignment horizontal="center" vertical="center"/>
    </xf>
    <xf numFmtId="1" fontId="18" fillId="2" borderId="72" xfId="0" applyNumberFormat="1" applyFont="1" applyFill="1" applyBorder="1" applyAlignment="1">
      <alignment horizontal="center" vertical="center"/>
    </xf>
    <xf numFmtId="166" fontId="18" fillId="2" borderId="72" xfId="0" applyNumberFormat="1" applyFont="1" applyFill="1" applyBorder="1" applyAlignment="1">
      <alignment horizontal="center" vertical="center"/>
    </xf>
    <xf numFmtId="166" fontId="18" fillId="2" borderId="73" xfId="0" applyNumberFormat="1" applyFont="1" applyFill="1" applyBorder="1" applyAlignment="1">
      <alignment horizontal="center" vertical="center"/>
    </xf>
    <xf numFmtId="1" fontId="18" fillId="2" borderId="74" xfId="0" applyNumberFormat="1" applyFont="1" applyFill="1" applyBorder="1" applyAlignment="1">
      <alignment vertical="center"/>
    </xf>
    <xf numFmtId="166" fontId="16" fillId="7" borderId="54" xfId="0" applyNumberFormat="1" applyFont="1" applyFill="1" applyBorder="1" applyAlignment="1">
      <alignment horizontal="center" vertical="center"/>
    </xf>
    <xf numFmtId="166" fontId="16" fillId="0" borderId="55" xfId="0" applyNumberFormat="1" applyFont="1" applyBorder="1" applyAlignment="1">
      <alignment horizontal="center" vertical="center"/>
    </xf>
    <xf numFmtId="1" fontId="22" fillId="2" borderId="75" xfId="0" applyNumberFormat="1" applyFont="1" applyFill="1" applyBorder="1" applyAlignment="1">
      <alignment vertical="center"/>
    </xf>
    <xf numFmtId="1" fontId="22" fillId="0" borderId="76" xfId="0" applyNumberFormat="1" applyFont="1" applyBorder="1" applyAlignment="1">
      <alignment vertical="center"/>
    </xf>
    <xf numFmtId="1" fontId="22" fillId="0" borderId="77" xfId="0" applyNumberFormat="1" applyFont="1" applyBorder="1" applyAlignment="1">
      <alignment vertical="center"/>
    </xf>
    <xf numFmtId="1" fontId="22" fillId="0" borderId="69" xfId="0" applyNumberFormat="1" applyFont="1" applyBorder="1" applyAlignment="1">
      <alignment vertical="center"/>
    </xf>
    <xf numFmtId="1" fontId="2" fillId="0" borderId="79" xfId="0" applyNumberFormat="1" applyFont="1" applyBorder="1" applyAlignment="1"/>
    <xf numFmtId="1" fontId="22" fillId="0" borderId="61" xfId="0" applyNumberFormat="1" applyFont="1" applyBorder="1" applyAlignment="1"/>
    <xf numFmtId="0" fontId="2" fillId="3" borderId="80" xfId="0" applyNumberFormat="1" applyFont="1" applyFill="1" applyBorder="1" applyAlignment="1"/>
    <xf numFmtId="1" fontId="22" fillId="0" borderId="83" xfId="0" applyNumberFormat="1" applyFont="1" applyBorder="1" applyAlignment="1">
      <alignment vertical="center"/>
    </xf>
    <xf numFmtId="1" fontId="22" fillId="0" borderId="84" xfId="0" applyNumberFormat="1" applyFont="1" applyBorder="1" applyAlignment="1">
      <alignment vertical="center"/>
    </xf>
    <xf numFmtId="1" fontId="22" fillId="0" borderId="85" xfId="0" applyNumberFormat="1" applyFont="1" applyBorder="1" applyAlignment="1">
      <alignment vertical="center"/>
    </xf>
    <xf numFmtId="1" fontId="22" fillId="0" borderId="86" xfId="0" applyNumberFormat="1" applyFont="1" applyBorder="1" applyAlignment="1">
      <alignment vertical="center"/>
    </xf>
    <xf numFmtId="1" fontId="2" fillId="0" borderId="67" xfId="0" applyNumberFormat="1" applyFont="1" applyBorder="1" applyAlignment="1"/>
    <xf numFmtId="1" fontId="22" fillId="0" borderId="2" xfId="0" applyNumberFormat="1" applyFont="1" applyBorder="1" applyAlignment="1">
      <alignment vertical="center"/>
    </xf>
    <xf numFmtId="1" fontId="22" fillId="0" borderId="87" xfId="0" applyNumberFormat="1" applyFont="1" applyBorder="1" applyAlignment="1">
      <alignment vertical="center"/>
    </xf>
    <xf numFmtId="1" fontId="18" fillId="2" borderId="75" xfId="0" applyNumberFormat="1" applyFont="1" applyFill="1" applyBorder="1" applyAlignment="1">
      <alignment vertical="center"/>
    </xf>
    <xf numFmtId="1" fontId="18" fillId="2" borderId="88" xfId="0" applyNumberFormat="1" applyFont="1" applyFill="1" applyBorder="1" applyAlignment="1">
      <alignment horizontal="center" vertical="center"/>
    </xf>
    <xf numFmtId="166" fontId="18" fillId="2" borderId="88" xfId="0" applyNumberFormat="1" applyFont="1" applyFill="1" applyBorder="1" applyAlignment="1">
      <alignment horizontal="center" vertical="center"/>
    </xf>
    <xf numFmtId="1" fontId="18" fillId="2" borderId="89" xfId="0" applyNumberFormat="1" applyFont="1" applyFill="1" applyBorder="1" applyAlignment="1">
      <alignment vertical="center"/>
    </xf>
    <xf numFmtId="1" fontId="18" fillId="7" borderId="52" xfId="0" applyNumberFormat="1" applyFont="1" applyFill="1" applyBorder="1" applyAlignment="1">
      <alignment horizontal="center" vertical="center"/>
    </xf>
    <xf numFmtId="0" fontId="16" fillId="7" borderId="53" xfId="0" applyNumberFormat="1" applyFont="1" applyFill="1" applyBorder="1" applyAlignment="1">
      <alignment horizontal="right" vertical="center"/>
    </xf>
    <xf numFmtId="1" fontId="22" fillId="2" borderId="53" xfId="0" applyNumberFormat="1" applyFont="1" applyFill="1" applyBorder="1" applyAlignment="1">
      <alignment horizontal="center" vertical="center"/>
    </xf>
    <xf numFmtId="166" fontId="22" fillId="2" borderId="53" xfId="0" applyNumberFormat="1" applyFont="1" applyFill="1" applyBorder="1" applyAlignment="1">
      <alignment horizontal="center" vertical="center"/>
    </xf>
    <xf numFmtId="166" fontId="22" fillId="0" borderId="61" xfId="0" applyNumberFormat="1" applyFont="1" applyBorder="1" applyAlignment="1">
      <alignment horizontal="center" vertical="center"/>
    </xf>
    <xf numFmtId="1" fontId="22" fillId="2" borderId="90" xfId="0" applyNumberFormat="1" applyFont="1" applyFill="1" applyBorder="1" applyAlignment="1">
      <alignment vertical="center"/>
    </xf>
    <xf numFmtId="1" fontId="19" fillId="2" borderId="52" xfId="0" applyNumberFormat="1" applyFont="1" applyFill="1" applyBorder="1" applyAlignment="1">
      <alignment horizontal="center" vertical="center"/>
    </xf>
    <xf numFmtId="0" fontId="19" fillId="2" borderId="53" xfId="0" applyNumberFormat="1" applyFont="1" applyFill="1" applyBorder="1" applyAlignment="1">
      <alignment horizontal="right" vertical="center"/>
    </xf>
    <xf numFmtId="166" fontId="20" fillId="2" borderId="54" xfId="0" applyNumberFormat="1" applyFont="1" applyFill="1" applyBorder="1" applyAlignment="1">
      <alignment horizontal="center" vertical="center"/>
    </xf>
    <xf numFmtId="166" fontId="20" fillId="0" borderId="55" xfId="0" applyNumberFormat="1" applyFont="1" applyBorder="1" applyAlignment="1">
      <alignment horizontal="center" vertical="center"/>
    </xf>
    <xf numFmtId="0" fontId="2" fillId="0" borderId="69" xfId="0" applyNumberFormat="1" applyFont="1" applyBorder="1" applyAlignment="1"/>
    <xf numFmtId="0" fontId="1" fillId="0" borderId="0" xfId="0" applyNumberFormat="1" applyFont="1" applyAlignment="1">
      <alignment vertical="top" wrapText="1"/>
    </xf>
    <xf numFmtId="1" fontId="14" fillId="2" borderId="92" xfId="0" applyNumberFormat="1" applyFont="1" applyFill="1" applyBorder="1" applyAlignment="1">
      <alignment horizontal="center"/>
    </xf>
    <xf numFmtId="1" fontId="14" fillId="2" borderId="3" xfId="0" applyNumberFormat="1" applyFont="1" applyFill="1" applyBorder="1" applyAlignment="1">
      <alignment horizontal="center"/>
    </xf>
    <xf numFmtId="1" fontId="3" fillId="2" borderId="95" xfId="0" applyNumberFormat="1" applyFont="1" applyFill="1" applyBorder="1" applyAlignment="1"/>
    <xf numFmtId="1" fontId="3" fillId="2" borderId="96" xfId="0" applyNumberFormat="1" applyFont="1" applyFill="1" applyBorder="1" applyAlignment="1"/>
    <xf numFmtId="1" fontId="16" fillId="2" borderId="3" xfId="0" applyNumberFormat="1" applyFont="1" applyFill="1" applyBorder="1" applyAlignment="1">
      <alignment horizontal="center"/>
    </xf>
    <xf numFmtId="0" fontId="3" fillId="2" borderId="3" xfId="0" applyNumberFormat="1" applyFont="1" applyFill="1" applyBorder="1" applyAlignment="1">
      <alignment horizontal="right"/>
    </xf>
    <xf numFmtId="0" fontId="23" fillId="2" borderId="3" xfId="0" applyNumberFormat="1" applyFont="1" applyFill="1" applyBorder="1" applyAlignment="1"/>
    <xf numFmtId="0" fontId="16" fillId="2" borderId="50" xfId="0" applyNumberFormat="1" applyFont="1" applyFill="1" applyBorder="1" applyAlignment="1">
      <alignment horizontal="center"/>
    </xf>
    <xf numFmtId="1" fontId="24" fillId="2" borderId="3" xfId="0" applyNumberFormat="1" applyFont="1" applyFill="1" applyBorder="1" applyAlignment="1"/>
    <xf numFmtId="14" fontId="24" fillId="2" borderId="3" xfId="0" applyNumberFormat="1" applyFont="1" applyFill="1" applyBorder="1" applyAlignment="1"/>
    <xf numFmtId="1" fontId="3" fillId="2" borderId="3" xfId="0" applyNumberFormat="1" applyFont="1" applyFill="1" applyBorder="1" applyAlignment="1">
      <alignment horizontal="center"/>
    </xf>
    <xf numFmtId="2" fontId="24" fillId="2" borderId="3" xfId="0" applyNumberFormat="1" applyFont="1" applyFill="1" applyBorder="1" applyAlignment="1"/>
    <xf numFmtId="2" fontId="18" fillId="2" borderId="3" xfId="0" applyNumberFormat="1" applyFont="1" applyFill="1" applyBorder="1" applyAlignment="1">
      <alignment horizontal="center"/>
    </xf>
    <xf numFmtId="1" fontId="25" fillId="2" borderId="3" xfId="0" applyNumberFormat="1" applyFont="1" applyFill="1" applyBorder="1" applyAlignment="1">
      <alignment horizontal="center"/>
    </xf>
    <xf numFmtId="0" fontId="24" fillId="2" borderId="3" xfId="0" applyNumberFormat="1" applyFont="1" applyFill="1" applyBorder="1" applyAlignment="1">
      <alignment horizontal="left"/>
    </xf>
    <xf numFmtId="0" fontId="1" fillId="0" borderId="0" xfId="0" applyNumberFormat="1" applyFont="1" applyAlignment="1">
      <alignment vertical="top" wrapText="1"/>
    </xf>
    <xf numFmtId="0" fontId="2" fillId="2" borderId="32" xfId="0" applyNumberFormat="1" applyFont="1" applyFill="1" applyBorder="1" applyAlignment="1"/>
    <xf numFmtId="0" fontId="2" fillId="2" borderId="32" xfId="0" applyNumberFormat="1" applyFont="1" applyFill="1" applyBorder="1" applyAlignment="1">
      <alignment horizontal="center"/>
    </xf>
    <xf numFmtId="0" fontId="3" fillId="2" borderId="50" xfId="0" applyNumberFormat="1" applyFont="1" applyFill="1" applyBorder="1" applyAlignment="1"/>
    <xf numFmtId="14" fontId="3" fillId="2" borderId="50" xfId="0" applyNumberFormat="1" applyFont="1" applyFill="1" applyBorder="1" applyAlignment="1">
      <alignment horizontal="center"/>
    </xf>
    <xf numFmtId="1" fontId="3" fillId="2" borderId="50" xfId="0" applyNumberFormat="1" applyFont="1" applyFill="1" applyBorder="1" applyAlignment="1"/>
    <xf numFmtId="14" fontId="3" fillId="2" borderId="3" xfId="0" applyNumberFormat="1" applyFont="1" applyFill="1" applyBorder="1" applyAlignment="1">
      <alignment horizontal="center"/>
    </xf>
    <xf numFmtId="0" fontId="1" fillId="0" borderId="0" xfId="0" applyNumberFormat="1" applyFont="1" applyAlignment="1">
      <alignment vertical="top" wrapText="1"/>
    </xf>
    <xf numFmtId="1" fontId="9" fillId="2" borderId="3" xfId="0" applyNumberFormat="1" applyFont="1" applyFill="1" applyBorder="1" applyAlignment="1"/>
    <xf numFmtId="0" fontId="1" fillId="0" borderId="0" xfId="0" applyNumberFormat="1" applyFont="1" applyAlignment="1">
      <alignment vertical="top" wrapText="1"/>
    </xf>
    <xf numFmtId="0" fontId="3" fillId="2" borderId="12" xfId="0" applyNumberFormat="1" applyFont="1" applyFill="1" applyBorder="1" applyAlignment="1">
      <alignment wrapText="1"/>
    </xf>
    <xf numFmtId="0" fontId="1" fillId="0" borderId="0" xfId="0" applyNumberFormat="1" applyFont="1" applyAlignment="1">
      <alignment vertical="top" wrapText="1"/>
    </xf>
    <xf numFmtId="0" fontId="1" fillId="0" borderId="0" xfId="0" applyNumberFormat="1" applyFont="1" applyAlignment="1">
      <alignment vertical="top" wrapText="1"/>
    </xf>
    <xf numFmtId="0" fontId="14" fillId="2" borderId="98" xfId="0" applyNumberFormat="1" applyFont="1" applyFill="1" applyBorder="1" applyAlignment="1">
      <alignment horizontal="center" wrapText="1"/>
    </xf>
    <xf numFmtId="1" fontId="3" fillId="2" borderId="99" xfId="0" applyNumberFormat="1" applyFont="1" applyFill="1" applyBorder="1" applyAlignment="1"/>
    <xf numFmtId="0" fontId="3" fillId="2" borderId="100" xfId="0" applyNumberFormat="1" applyFont="1" applyFill="1" applyBorder="1" applyAlignment="1">
      <alignment wrapText="1"/>
    </xf>
    <xf numFmtId="0" fontId="7" fillId="2" borderId="100" xfId="0" applyNumberFormat="1" applyFont="1" applyFill="1" applyBorder="1" applyAlignment="1">
      <alignment wrapText="1"/>
    </xf>
    <xf numFmtId="0" fontId="2" fillId="2" borderId="100" xfId="0" applyNumberFormat="1" applyFont="1" applyFill="1" applyBorder="1" applyAlignment="1">
      <alignment wrapText="1"/>
    </xf>
    <xf numFmtId="0" fontId="2" fillId="4" borderId="100" xfId="0" applyNumberFormat="1" applyFont="1" applyFill="1" applyBorder="1" applyAlignment="1">
      <alignment wrapText="1"/>
    </xf>
    <xf numFmtId="1" fontId="28" fillId="2" borderId="100" xfId="0" applyNumberFormat="1" applyFont="1" applyFill="1" applyBorder="1" applyAlignment="1">
      <alignment wrapText="1"/>
    </xf>
    <xf numFmtId="0" fontId="3" fillId="4" borderId="100" xfId="0" applyNumberFormat="1" applyFont="1" applyFill="1" applyBorder="1" applyAlignment="1">
      <alignment wrapText="1"/>
    </xf>
    <xf numFmtId="1" fontId="3" fillId="2" borderId="100" xfId="0" applyNumberFormat="1" applyFont="1" applyFill="1" applyBorder="1" applyAlignment="1">
      <alignment wrapText="1"/>
    </xf>
    <xf numFmtId="0" fontId="3" fillId="2" borderId="49" xfId="0" applyNumberFormat="1" applyFont="1" applyFill="1" applyBorder="1" applyAlignment="1">
      <alignment wrapText="1"/>
    </xf>
    <xf numFmtId="1" fontId="27" fillId="2" borderId="3" xfId="0" applyNumberFormat="1" applyFont="1" applyFill="1" applyBorder="1" applyAlignment="1"/>
    <xf numFmtId="1" fontId="30" fillId="2" borderId="3" xfId="1" applyNumberFormat="1" applyFont="1" applyFill="1" applyBorder="1" applyAlignment="1"/>
    <xf numFmtId="1" fontId="4" fillId="2" borderId="3" xfId="0" applyNumberFormat="1" applyFont="1" applyFill="1" applyBorder="1" applyAlignment="1">
      <alignment wrapText="1"/>
    </xf>
    <xf numFmtId="1" fontId="27" fillId="2" borderId="3" xfId="0" applyNumberFormat="1" applyFont="1" applyFill="1" applyBorder="1" applyAlignment="1">
      <alignment wrapText="1"/>
    </xf>
    <xf numFmtId="1" fontId="3" fillId="2" borderId="3" xfId="0" applyNumberFormat="1" applyFont="1" applyFill="1" applyBorder="1" applyAlignment="1">
      <alignment wrapText="1"/>
    </xf>
    <xf numFmtId="1" fontId="26" fillId="2" borderId="3" xfId="0" applyNumberFormat="1" applyFont="1" applyFill="1" applyBorder="1" applyAlignment="1"/>
    <xf numFmtId="1" fontId="26" fillId="2" borderId="3" xfId="0" applyNumberFormat="1" applyFont="1" applyFill="1" applyBorder="1" applyAlignment="1">
      <alignment wrapText="1"/>
    </xf>
    <xf numFmtId="1" fontId="31" fillId="2" borderId="3" xfId="0" applyNumberFormat="1" applyFont="1" applyFill="1" applyBorder="1" applyAlignment="1"/>
    <xf numFmtId="0" fontId="18" fillId="2" borderId="44" xfId="0" applyNumberFormat="1" applyFont="1" applyFill="1" applyBorder="1" applyAlignment="1">
      <alignment horizontal="center" vertical="center"/>
    </xf>
    <xf numFmtId="165" fontId="18" fillId="2" borderId="44" xfId="0" applyNumberFormat="1" applyFont="1" applyFill="1" applyBorder="1" applyAlignment="1">
      <alignment horizontal="center" vertical="center"/>
    </xf>
    <xf numFmtId="0" fontId="33" fillId="0" borderId="12" xfId="0" applyNumberFormat="1" applyFont="1" applyBorder="1" applyAlignment="1">
      <alignment vertical="top" wrapText="1"/>
    </xf>
    <xf numFmtId="0" fontId="16" fillId="2" borderId="4" xfId="0" applyNumberFormat="1" applyFont="1" applyFill="1" applyBorder="1" applyAlignment="1">
      <alignment horizontal="right" vertical="center"/>
    </xf>
    <xf numFmtId="1" fontId="16" fillId="2" borderId="5" xfId="0" applyNumberFormat="1" applyFont="1" applyFill="1" applyBorder="1" applyAlignment="1">
      <alignment horizontal="right" vertical="center"/>
    </xf>
    <xf numFmtId="0" fontId="16" fillId="2" borderId="14" xfId="0" applyNumberFormat="1" applyFont="1" applyFill="1" applyBorder="1" applyAlignment="1">
      <alignment horizontal="right" vertical="center"/>
    </xf>
    <xf numFmtId="1" fontId="16" fillId="2" borderId="16" xfId="0" applyNumberFormat="1" applyFont="1" applyFill="1" applyBorder="1" applyAlignment="1">
      <alignment horizontal="right" vertical="center"/>
    </xf>
    <xf numFmtId="1" fontId="3" fillId="0" borderId="3" xfId="0" applyNumberFormat="1" applyFont="1" applyFill="1" applyBorder="1" applyAlignment="1"/>
    <xf numFmtId="1" fontId="3" fillId="0" borderId="3" xfId="0" applyNumberFormat="1" applyFont="1" applyFill="1" applyBorder="1" applyAlignment="1">
      <alignment horizontal="left"/>
    </xf>
    <xf numFmtId="1" fontId="5" fillId="0" borderId="3" xfId="0" applyNumberFormat="1" applyFont="1" applyFill="1" applyBorder="1" applyAlignment="1">
      <alignment horizontal="left"/>
    </xf>
    <xf numFmtId="0" fontId="18" fillId="2" borderId="3" xfId="0" applyNumberFormat="1" applyFont="1" applyFill="1" applyBorder="1" applyAlignment="1">
      <alignment vertical="center" wrapText="1"/>
    </xf>
    <xf numFmtId="167" fontId="9" fillId="2" borderId="12" xfId="0" applyNumberFormat="1" applyFont="1" applyFill="1" applyBorder="1" applyAlignment="1">
      <alignment horizontal="center" vertical="top"/>
    </xf>
    <xf numFmtId="0" fontId="18" fillId="2" borderId="44" xfId="0" applyNumberFormat="1" applyFont="1" applyFill="1" applyBorder="1" applyAlignment="1">
      <alignment vertical="center"/>
    </xf>
    <xf numFmtId="0" fontId="16" fillId="2" borderId="101" xfId="0" applyNumberFormat="1" applyFont="1" applyFill="1" applyBorder="1" applyAlignment="1">
      <alignment horizontal="left" vertical="center"/>
    </xf>
    <xf numFmtId="166" fontId="16" fillId="2" borderId="16" xfId="0" applyNumberFormat="1" applyFont="1" applyFill="1" applyBorder="1" applyAlignment="1">
      <alignment horizontal="center" vertical="center"/>
    </xf>
    <xf numFmtId="166" fontId="18" fillId="2" borderId="44" xfId="0" applyNumberFormat="1" applyFont="1" applyFill="1" applyBorder="1" applyAlignment="1">
      <alignment horizontal="center" vertical="center"/>
    </xf>
    <xf numFmtId="1" fontId="16" fillId="2" borderId="101" xfId="0" applyNumberFormat="1" applyFont="1" applyFill="1" applyBorder="1" applyAlignment="1">
      <alignment horizontal="right" vertical="center"/>
    </xf>
    <xf numFmtId="0" fontId="2" fillId="0" borderId="67" xfId="0" applyNumberFormat="1" applyFont="1" applyBorder="1" applyAlignment="1">
      <alignment wrapText="1"/>
    </xf>
    <xf numFmtId="166" fontId="16" fillId="0" borderId="102" xfId="0" applyNumberFormat="1" applyFont="1" applyBorder="1" applyAlignment="1">
      <alignment horizontal="center" vertical="center"/>
    </xf>
    <xf numFmtId="1" fontId="22" fillId="0" borderId="103" xfId="0" applyNumberFormat="1" applyFont="1" applyBorder="1" applyAlignment="1"/>
    <xf numFmtId="1" fontId="22" fillId="0" borderId="104" xfId="0" applyNumberFormat="1" applyFont="1" applyBorder="1" applyAlignment="1"/>
    <xf numFmtId="166" fontId="16" fillId="2" borderId="105" xfId="0" applyNumberFormat="1" applyFont="1" applyFill="1" applyBorder="1" applyAlignment="1">
      <alignment horizontal="center" vertical="center"/>
    </xf>
    <xf numFmtId="1" fontId="18" fillId="0" borderId="106" xfId="0" applyNumberFormat="1" applyFont="1" applyBorder="1" applyAlignment="1">
      <alignment horizontal="center" vertical="center"/>
    </xf>
    <xf numFmtId="166" fontId="18" fillId="0" borderId="69" xfId="0" applyNumberFormat="1" applyFont="1" applyBorder="1" applyAlignment="1">
      <alignment horizontal="center" vertical="center"/>
    </xf>
    <xf numFmtId="1" fontId="16" fillId="2" borderId="71" xfId="0" applyNumberFormat="1" applyFont="1" applyFill="1" applyBorder="1" applyAlignment="1">
      <alignment vertical="center"/>
    </xf>
    <xf numFmtId="0" fontId="18" fillId="2" borderId="8" xfId="0" applyNumberFormat="1" applyFont="1" applyFill="1" applyBorder="1" applyAlignment="1">
      <alignment horizontal="center" vertical="center"/>
    </xf>
    <xf numFmtId="166" fontId="18" fillId="2" borderId="11" xfId="0" applyNumberFormat="1" applyFont="1" applyFill="1" applyBorder="1" applyAlignment="1">
      <alignment horizontal="center" vertical="center"/>
    </xf>
    <xf numFmtId="0" fontId="2" fillId="0" borderId="78" xfId="0" applyNumberFormat="1" applyFont="1" applyBorder="1" applyAlignment="1"/>
    <xf numFmtId="1" fontId="16" fillId="2" borderId="71" xfId="0" applyNumberFormat="1" applyFont="1" applyFill="1" applyBorder="1" applyAlignment="1">
      <alignment horizontal="right" vertical="center"/>
    </xf>
    <xf numFmtId="1" fontId="18" fillId="2" borderId="8" xfId="0" applyNumberFormat="1" applyFont="1" applyFill="1" applyBorder="1" applyAlignment="1">
      <alignment horizontal="center" vertical="center"/>
    </xf>
    <xf numFmtId="1" fontId="16" fillId="2" borderId="69" xfId="0" applyNumberFormat="1" applyFont="1" applyFill="1" applyBorder="1" applyAlignment="1">
      <alignment vertical="center"/>
    </xf>
    <xf numFmtId="0" fontId="18" fillId="2" borderId="69" xfId="0" applyNumberFormat="1" applyFont="1" applyFill="1" applyBorder="1" applyAlignment="1">
      <alignment horizontal="center" vertical="center"/>
    </xf>
    <xf numFmtId="0" fontId="2" fillId="0" borderId="3" xfId="0" applyNumberFormat="1" applyFont="1" applyFill="1" applyBorder="1" applyAlignment="1"/>
    <xf numFmtId="0" fontId="3" fillId="0" borderId="3" xfId="0" applyNumberFormat="1" applyFont="1" applyFill="1" applyBorder="1" applyAlignment="1"/>
    <xf numFmtId="0" fontId="3" fillId="0" borderId="3" xfId="0" quotePrefix="1" applyNumberFormat="1" applyFont="1" applyFill="1" applyBorder="1" applyAlignment="1"/>
    <xf numFmtId="0" fontId="2" fillId="0" borderId="3" xfId="0" applyNumberFormat="1" applyFont="1" applyFill="1" applyBorder="1" applyAlignment="1">
      <alignment wrapText="1"/>
    </xf>
    <xf numFmtId="1" fontId="2" fillId="0" borderId="3" xfId="0" applyNumberFormat="1" applyFont="1" applyFill="1" applyBorder="1" applyAlignment="1"/>
    <xf numFmtId="0" fontId="1" fillId="0" borderId="0" xfId="0" applyNumberFormat="1" applyFont="1" applyFill="1" applyAlignment="1">
      <alignment vertical="top" wrapText="1"/>
    </xf>
    <xf numFmtId="0" fontId="8" fillId="2" borderId="14" xfId="0" applyNumberFormat="1" applyFont="1" applyFill="1" applyBorder="1" applyAlignment="1">
      <alignment horizontal="center" vertical="top"/>
    </xf>
    <xf numFmtId="18" fontId="8" fillId="2" borderId="15" xfId="0" applyNumberFormat="1" applyFont="1" applyFill="1" applyBorder="1" applyAlignment="1">
      <alignment horizontal="center" vertical="top"/>
    </xf>
    <xf numFmtId="18" fontId="8" fillId="2" borderId="16" xfId="0" applyNumberFormat="1" applyFont="1" applyFill="1" applyBorder="1" applyAlignment="1">
      <alignment horizontal="center" vertical="top"/>
    </xf>
    <xf numFmtId="0" fontId="8" fillId="4" borderId="14" xfId="0" applyNumberFormat="1" applyFont="1" applyFill="1" applyBorder="1" applyAlignment="1">
      <alignment horizontal="center" vertical="top"/>
    </xf>
    <xf numFmtId="18" fontId="8" fillId="4" borderId="15" xfId="0" applyNumberFormat="1" applyFont="1" applyFill="1" applyBorder="1" applyAlignment="1">
      <alignment horizontal="center" vertical="top"/>
    </xf>
    <xf numFmtId="18" fontId="8" fillId="4" borderId="16" xfId="0" applyNumberFormat="1" applyFont="1" applyFill="1" applyBorder="1" applyAlignment="1">
      <alignment horizontal="center" vertical="top"/>
    </xf>
    <xf numFmtId="0" fontId="8" fillId="2" borderId="4" xfId="0" applyNumberFormat="1" applyFont="1" applyFill="1" applyBorder="1" applyAlignment="1">
      <alignment horizontal="center"/>
    </xf>
    <xf numFmtId="15" fontId="8" fillId="2" borderId="5" xfId="0" applyNumberFormat="1" applyFont="1" applyFill="1" applyBorder="1" applyAlignment="1">
      <alignment horizontal="center"/>
    </xf>
    <xf numFmtId="14" fontId="35" fillId="2" borderId="7" xfId="0" applyNumberFormat="1" applyFont="1" applyFill="1" applyBorder="1" applyAlignment="1">
      <alignment horizontal="center"/>
    </xf>
    <xf numFmtId="14" fontId="35" fillId="2" borderId="8" xfId="0" applyNumberFormat="1" applyFont="1" applyFill="1" applyBorder="1" applyAlignment="1">
      <alignment horizontal="center"/>
    </xf>
    <xf numFmtId="0" fontId="9" fillId="2" borderId="7" xfId="0" applyNumberFormat="1" applyFont="1" applyFill="1" applyBorder="1" applyAlignment="1">
      <alignment horizontal="center" vertical="center"/>
    </xf>
    <xf numFmtId="15" fontId="9" fillId="2" borderId="8" xfId="0" applyNumberFormat="1" applyFont="1" applyFill="1" applyBorder="1" applyAlignment="1">
      <alignment horizontal="center" vertical="center"/>
    </xf>
    <xf numFmtId="0" fontId="10" fillId="2" borderId="7" xfId="0" applyNumberFormat="1" applyFont="1" applyFill="1" applyBorder="1" applyAlignment="1">
      <alignment wrapText="1"/>
    </xf>
    <xf numFmtId="15" fontId="10" fillId="2" borderId="8" xfId="0" applyNumberFormat="1" applyFont="1" applyFill="1" applyBorder="1" applyAlignment="1">
      <alignment wrapText="1"/>
    </xf>
    <xf numFmtId="14" fontId="8" fillId="2" borderId="7" xfId="0" applyNumberFormat="1" applyFont="1" applyFill="1" applyBorder="1" applyAlignment="1">
      <alignment horizontal="center"/>
    </xf>
    <xf numFmtId="14" fontId="8" fillId="2" borderId="8" xfId="0" applyNumberFormat="1" applyFont="1" applyFill="1" applyBorder="1" applyAlignment="1">
      <alignment horizontal="center"/>
    </xf>
    <xf numFmtId="0" fontId="14" fillId="2" borderId="14" xfId="0" applyNumberFormat="1" applyFont="1" applyFill="1" applyBorder="1" applyAlignment="1">
      <alignment horizontal="center"/>
    </xf>
    <xf numFmtId="1" fontId="14" fillId="2" borderId="16" xfId="0" applyNumberFormat="1" applyFont="1" applyFill="1" applyBorder="1" applyAlignment="1">
      <alignment horizontal="center"/>
    </xf>
    <xf numFmtId="0" fontId="16" fillId="7" borderId="14" xfId="0" applyNumberFormat="1" applyFont="1" applyFill="1" applyBorder="1" applyAlignment="1">
      <alignment horizontal="center" vertical="center"/>
    </xf>
    <xf numFmtId="165" fontId="16" fillId="7" borderId="15" xfId="0" applyNumberFormat="1" applyFont="1" applyFill="1" applyBorder="1" applyAlignment="1">
      <alignment horizontal="center" vertical="center"/>
    </xf>
    <xf numFmtId="0" fontId="2" fillId="2" borderId="4" xfId="0" applyNumberFormat="1" applyFont="1" applyFill="1" applyBorder="1" applyAlignment="1">
      <alignment horizontal="right" vertical="center"/>
    </xf>
    <xf numFmtId="1" fontId="2" fillId="2" borderId="5" xfId="0" applyNumberFormat="1" applyFont="1" applyFill="1" applyBorder="1" applyAlignment="1">
      <alignment horizontal="right" vertical="center"/>
    </xf>
    <xf numFmtId="1" fontId="2" fillId="2" borderId="45" xfId="0" applyNumberFormat="1" applyFont="1" applyFill="1" applyBorder="1" applyAlignment="1">
      <alignment horizontal="right" vertical="center"/>
    </xf>
    <xf numFmtId="0" fontId="2" fillId="2" borderId="13" xfId="0" applyNumberFormat="1" applyFont="1" applyFill="1" applyBorder="1" applyAlignment="1">
      <alignment horizontal="right" vertical="center"/>
    </xf>
    <xf numFmtId="0" fontId="16" fillId="2" borderId="4" xfId="0" applyNumberFormat="1" applyFont="1" applyFill="1" applyBorder="1" applyAlignment="1">
      <alignment horizontal="right" vertical="center"/>
    </xf>
    <xf numFmtId="1" fontId="16" fillId="2" borderId="5" xfId="0" applyNumberFormat="1" applyFont="1" applyFill="1" applyBorder="1" applyAlignment="1">
      <alignment horizontal="right" vertical="center"/>
    </xf>
    <xf numFmtId="1" fontId="16" fillId="2" borderId="45" xfId="0" applyNumberFormat="1" applyFont="1" applyFill="1" applyBorder="1" applyAlignment="1">
      <alignment horizontal="right" vertical="center"/>
    </xf>
    <xf numFmtId="0" fontId="16" fillId="2" borderId="13" xfId="0" applyNumberFormat="1" applyFont="1" applyFill="1" applyBorder="1" applyAlignment="1">
      <alignment horizontal="right" vertical="center"/>
    </xf>
    <xf numFmtId="0" fontId="3" fillId="5" borderId="14" xfId="0" applyNumberFormat="1" applyFont="1" applyFill="1" applyBorder="1" applyAlignment="1">
      <alignment horizontal="center" vertical="center"/>
    </xf>
    <xf numFmtId="1" fontId="3" fillId="5" borderId="15" xfId="0" applyNumberFormat="1" applyFont="1" applyFill="1" applyBorder="1" applyAlignment="1">
      <alignment horizontal="center" vertical="center"/>
    </xf>
    <xf numFmtId="1" fontId="3" fillId="5" borderId="16" xfId="0" applyNumberFormat="1" applyFont="1" applyFill="1" applyBorder="1" applyAlignment="1">
      <alignment horizontal="center" vertical="center"/>
    </xf>
    <xf numFmtId="0" fontId="3" fillId="6" borderId="14" xfId="0" applyNumberFormat="1" applyFont="1" applyFill="1" applyBorder="1" applyAlignment="1">
      <alignment horizontal="center" vertical="center"/>
    </xf>
    <xf numFmtId="1" fontId="3" fillId="6" borderId="15" xfId="0" applyNumberFormat="1" applyFont="1" applyFill="1" applyBorder="1" applyAlignment="1">
      <alignment horizontal="center" vertical="center"/>
    </xf>
    <xf numFmtId="1" fontId="3" fillId="6" borderId="16" xfId="0" applyNumberFormat="1" applyFont="1" applyFill="1" applyBorder="1" applyAlignment="1">
      <alignment horizontal="center" vertical="center"/>
    </xf>
    <xf numFmtId="0" fontId="16" fillId="2" borderId="14" xfId="0" applyNumberFormat="1" applyFont="1" applyFill="1" applyBorder="1" applyAlignment="1">
      <alignment horizontal="right" vertical="center"/>
    </xf>
    <xf numFmtId="1" fontId="16" fillId="2" borderId="16" xfId="0" applyNumberFormat="1" applyFont="1" applyFill="1" applyBorder="1" applyAlignment="1">
      <alignment horizontal="right" vertical="center"/>
    </xf>
    <xf numFmtId="1" fontId="16" fillId="2" borderId="34" xfId="0" applyNumberFormat="1" applyFont="1" applyFill="1" applyBorder="1" applyAlignment="1">
      <alignment horizontal="right" vertical="center"/>
    </xf>
    <xf numFmtId="1" fontId="16" fillId="2" borderId="36" xfId="0" applyNumberFormat="1" applyFont="1" applyFill="1" applyBorder="1" applyAlignment="1">
      <alignment horizontal="right" vertical="center"/>
    </xf>
    <xf numFmtId="1" fontId="3" fillId="2" borderId="4" xfId="0" applyNumberFormat="1" applyFont="1" applyFill="1" applyBorder="1" applyAlignment="1">
      <alignment vertical="center"/>
    </xf>
    <xf numFmtId="1" fontId="3" fillId="2" borderId="5" xfId="0" applyNumberFormat="1" applyFont="1" applyFill="1" applyBorder="1" applyAlignment="1">
      <alignment vertical="center"/>
    </xf>
    <xf numFmtId="1" fontId="3" fillId="2" borderId="6" xfId="0" applyNumberFormat="1" applyFont="1" applyFill="1" applyBorder="1" applyAlignment="1">
      <alignment vertical="center"/>
    </xf>
    <xf numFmtId="1" fontId="18" fillId="2" borderId="35" xfId="0" applyNumberFormat="1" applyFont="1" applyFill="1" applyBorder="1" applyAlignment="1">
      <alignment horizontal="center" vertical="center"/>
    </xf>
    <xf numFmtId="1" fontId="18" fillId="2" borderId="36" xfId="0" applyNumberFormat="1" applyFont="1" applyFill="1" applyBorder="1" applyAlignment="1">
      <alignment horizontal="center" vertical="center"/>
    </xf>
    <xf numFmtId="1" fontId="18" fillId="2" borderId="34" xfId="0" applyNumberFormat="1" applyFont="1" applyFill="1" applyBorder="1" applyAlignment="1">
      <alignment horizontal="center" vertical="center"/>
    </xf>
    <xf numFmtId="0" fontId="16" fillId="7" borderId="14" xfId="0" applyNumberFormat="1" applyFont="1" applyFill="1" applyBorder="1" applyAlignment="1">
      <alignment horizontal="right" vertical="center"/>
    </xf>
    <xf numFmtId="1" fontId="16" fillId="7" borderId="15" xfId="0" applyNumberFormat="1" applyFont="1" applyFill="1" applyBorder="1" applyAlignment="1">
      <alignment horizontal="right" vertical="center"/>
    </xf>
    <xf numFmtId="0" fontId="16" fillId="2" borderId="70" xfId="0" applyNumberFormat="1" applyFont="1" applyFill="1" applyBorder="1" applyAlignment="1">
      <alignment horizontal="right" vertical="center"/>
    </xf>
    <xf numFmtId="1" fontId="22" fillId="0" borderId="5" xfId="0" applyNumberFormat="1" applyFont="1" applyBorder="1" applyAlignment="1">
      <alignment vertical="center"/>
    </xf>
    <xf numFmtId="1" fontId="22" fillId="0" borderId="45" xfId="0" applyNumberFormat="1" applyFont="1" applyBorder="1" applyAlignment="1">
      <alignment vertical="center"/>
    </xf>
    <xf numFmtId="0" fontId="2" fillId="2" borderId="70" xfId="0" applyNumberFormat="1" applyFont="1" applyFill="1" applyBorder="1" applyAlignment="1">
      <alignment horizontal="right" vertical="center"/>
    </xf>
    <xf numFmtId="1" fontId="22" fillId="0" borderId="81" xfId="0" applyNumberFormat="1" applyFont="1" applyBorder="1" applyAlignment="1">
      <alignment vertical="center"/>
    </xf>
    <xf numFmtId="1" fontId="22" fillId="0" borderId="82" xfId="0" applyNumberFormat="1" applyFont="1" applyBorder="1" applyAlignment="1">
      <alignment vertical="center"/>
    </xf>
    <xf numFmtId="0" fontId="22" fillId="5" borderId="52" xfId="0" applyNumberFormat="1" applyFont="1" applyFill="1" applyBorder="1" applyAlignment="1">
      <alignment horizontal="center" vertical="center"/>
    </xf>
    <xf numFmtId="1" fontId="22" fillId="5" borderId="53" xfId="0" applyNumberFormat="1" applyFont="1" applyFill="1" applyBorder="1" applyAlignment="1">
      <alignment horizontal="center" vertical="center"/>
    </xf>
    <xf numFmtId="1" fontId="22" fillId="5" borderId="54" xfId="0" applyNumberFormat="1" applyFont="1" applyFill="1" applyBorder="1" applyAlignment="1">
      <alignment horizontal="center" vertical="center"/>
    </xf>
    <xf numFmtId="1" fontId="16" fillId="2" borderId="3" xfId="0" applyNumberFormat="1" applyFont="1" applyFill="1" applyBorder="1" applyAlignment="1">
      <alignment horizontal="right" vertical="center"/>
    </xf>
    <xf numFmtId="1" fontId="18" fillId="2" borderId="29" xfId="0" applyNumberFormat="1" applyFont="1" applyFill="1" applyBorder="1" applyAlignment="1">
      <alignment horizontal="center" vertical="center"/>
    </xf>
    <xf numFmtId="1" fontId="22" fillId="0" borderId="36" xfId="0" applyNumberFormat="1" applyFont="1" applyBorder="1" applyAlignment="1">
      <alignment horizontal="center" vertical="center"/>
    </xf>
    <xf numFmtId="0" fontId="16" fillId="7" borderId="52" xfId="0" applyNumberFormat="1" applyFont="1" applyFill="1" applyBorder="1" applyAlignment="1">
      <alignment horizontal="right" vertical="center"/>
    </xf>
    <xf numFmtId="1" fontId="16" fillId="7" borderId="53" xfId="0" applyNumberFormat="1" applyFont="1" applyFill="1" applyBorder="1" applyAlignment="1">
      <alignment horizontal="right" vertical="center"/>
    </xf>
    <xf numFmtId="0" fontId="16" fillId="2" borderId="97" xfId="0" applyNumberFormat="1" applyFont="1" applyFill="1" applyBorder="1" applyAlignment="1">
      <alignment horizontal="center"/>
    </xf>
    <xf numFmtId="1" fontId="16" fillId="2" borderId="39" xfId="0" applyNumberFormat="1" applyFont="1" applyFill="1" applyBorder="1" applyAlignment="1">
      <alignment horizontal="center"/>
    </xf>
    <xf numFmtId="1" fontId="16" fillId="2" borderId="40" xfId="0" applyNumberFormat="1" applyFont="1" applyFill="1" applyBorder="1" applyAlignment="1">
      <alignment horizontal="center"/>
    </xf>
    <xf numFmtId="0" fontId="14" fillId="2" borderId="34" xfId="0" applyNumberFormat="1" applyFont="1" applyFill="1" applyBorder="1" applyAlignment="1">
      <alignment horizontal="center"/>
    </xf>
    <xf numFmtId="1" fontId="14" fillId="2" borderId="35" xfId="0" applyNumberFormat="1" applyFont="1" applyFill="1" applyBorder="1" applyAlignment="1">
      <alignment horizontal="center"/>
    </xf>
    <xf numFmtId="1" fontId="14" fillId="2" borderId="91" xfId="0" applyNumberFormat="1" applyFont="1" applyFill="1" applyBorder="1" applyAlignment="1">
      <alignment horizontal="center"/>
    </xf>
    <xf numFmtId="0" fontId="5" fillId="2" borderId="93" xfId="0" applyNumberFormat="1" applyFont="1" applyFill="1" applyBorder="1" applyAlignment="1">
      <alignment horizontal="center"/>
    </xf>
    <xf numFmtId="1" fontId="5" fillId="2" borderId="94" xfId="0" applyNumberFormat="1" applyFont="1" applyFill="1" applyBorder="1" applyAlignment="1">
      <alignment horizontal="center"/>
    </xf>
    <xf numFmtId="0" fontId="25" fillId="2" borderId="34" xfId="0" applyNumberFormat="1" applyFont="1" applyFill="1" applyBorder="1" applyAlignment="1">
      <alignment horizontal="center"/>
    </xf>
    <xf numFmtId="1" fontId="25" fillId="2" borderId="91" xfId="0" applyNumberFormat="1" applyFont="1" applyFill="1" applyBorder="1" applyAlignment="1">
      <alignment horizontal="center"/>
    </xf>
    <xf numFmtId="0" fontId="1" fillId="0" borderId="0" xfId="0" applyNumberFormat="1" applyFont="1" applyAlignment="1">
      <alignment horizontal="center" vertical="top" wrapText="1"/>
    </xf>
  </cellXfs>
  <cellStyles count="2">
    <cellStyle name="Hyperlink" xfId="1" builtinId="8"/>
    <cellStyle name="Normal" xfId="0" builtinId="0"/>
  </cellStyles>
  <dxfs count="2">
    <dxf>
      <font>
        <b/>
        <color rgb="FFDD0806"/>
      </font>
    </dxf>
    <dxf>
      <font>
        <b/>
        <color rgb="FFDD0806"/>
      </font>
    </dxf>
  </dxfs>
  <tableStyles count="0"/>
  <colors>
    <indexedColors>
      <rgbColor rgb="FF000000"/>
      <rgbColor rgb="FFFFFFFF"/>
      <rgbColor rgb="FFFF0000"/>
      <rgbColor rgb="FF00FF00"/>
      <rgbColor rgb="FF0000FF"/>
      <rgbColor rgb="FFFFFF00"/>
      <rgbColor rgb="FFFF00FF"/>
      <rgbColor rgb="FF00FFFF"/>
      <rgbColor rgb="FF000000"/>
      <rgbColor rgb="FFAAAAAA"/>
      <rgbColor rgb="FFC0C0C0"/>
      <rgbColor rgb="FFFFFFFF"/>
      <rgbColor rgb="FFFFFF00"/>
      <rgbColor rgb="FF0000D4"/>
      <rgbColor rgb="FF33CCCC"/>
      <rgbColor rgb="FF000099"/>
      <rgbColor rgb="FFDD0806"/>
      <rgbColor rgb="FFC2E5A6"/>
      <rgbColor rgb="FF0000FF"/>
      <rgbColor rgb="FF99CCFF"/>
      <rgbColor rgb="FFFCF305"/>
      <rgbColor rgb="FFCC99FF"/>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http://www.smsafari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77"/>
  <sheetViews>
    <sheetView showGridLines="0" workbookViewId="0">
      <selection activeCell="D69" sqref="D69"/>
    </sheetView>
  </sheetViews>
  <sheetFormatPr defaultColWidth="7.69921875" defaultRowHeight="20.100000000000001" customHeight="1"/>
  <cols>
    <col min="1" max="1" width="2.09765625" style="1" customWidth="1"/>
    <col min="2" max="2" width="7.5" style="1" customWidth="1"/>
    <col min="3" max="3" width="21.09765625" style="314" customWidth="1"/>
    <col min="4" max="4" width="18.5" style="1" customWidth="1"/>
    <col min="5" max="5" width="8.19921875" style="1" bestFit="1" customWidth="1"/>
    <col min="6" max="8" width="11.59765625" style="1" customWidth="1"/>
    <col min="9" max="9" width="20.5" style="1" bestFit="1" customWidth="1"/>
    <col min="10" max="11" width="6.8984375" style="1" customWidth="1"/>
    <col min="12" max="12" width="19.8984375" style="1" customWidth="1"/>
    <col min="13" max="256" width="7.69921875" style="1" customWidth="1"/>
  </cols>
  <sheetData>
    <row r="1" spans="1:256" ht="54" customHeight="1">
      <c r="A1" s="2" t="s">
        <v>0</v>
      </c>
      <c r="B1" s="3" t="s">
        <v>1</v>
      </c>
      <c r="C1" s="309" t="s">
        <v>2</v>
      </c>
      <c r="D1" s="4" t="s">
        <v>3</v>
      </c>
      <c r="E1" s="4" t="s">
        <v>4</v>
      </c>
      <c r="F1" s="4" t="s">
        <v>5</v>
      </c>
      <c r="G1" s="4" t="s">
        <v>6</v>
      </c>
      <c r="H1" s="4" t="s">
        <v>7</v>
      </c>
      <c r="I1" s="4" t="s">
        <v>8</v>
      </c>
      <c r="J1" s="4" t="s">
        <v>9</v>
      </c>
      <c r="K1" s="4" t="s">
        <v>10</v>
      </c>
      <c r="L1" s="4" t="s">
        <v>11</v>
      </c>
    </row>
    <row r="2" spans="1:256" ht="12.75" customHeight="1">
      <c r="A2" s="5"/>
      <c r="B2" s="5"/>
      <c r="C2" s="310" t="s">
        <v>325</v>
      </c>
      <c r="D2" s="5"/>
      <c r="E2" s="5"/>
      <c r="F2" s="5"/>
      <c r="G2" s="5"/>
      <c r="H2" s="5"/>
      <c r="I2" s="269"/>
      <c r="J2" s="5"/>
      <c r="K2" s="6"/>
      <c r="L2" s="7" t="str">
        <f t="shared" ref="L2:L46" si="0">IF(LEN(D2)&gt;0,D2,C2)</f>
        <v>Area Director XX</v>
      </c>
    </row>
    <row r="3" spans="1:256" ht="12.75" customHeight="1">
      <c r="A3" s="5"/>
      <c r="B3" s="5"/>
      <c r="C3" s="310" t="s">
        <v>326</v>
      </c>
      <c r="D3" s="5"/>
      <c r="E3" s="5"/>
      <c r="F3" s="5"/>
      <c r="G3" s="5"/>
      <c r="H3" s="5"/>
      <c r="I3" s="270"/>
      <c r="J3" s="5"/>
      <c r="K3" s="6"/>
      <c r="L3" s="7" t="str">
        <f t="shared" si="0"/>
        <v>Area Director YY</v>
      </c>
    </row>
    <row r="4" spans="1:256" ht="12.75" customHeight="1">
      <c r="A4" s="5"/>
      <c r="B4" s="5"/>
      <c r="C4" s="310" t="s">
        <v>264</v>
      </c>
      <c r="D4" s="5"/>
      <c r="E4" s="5"/>
      <c r="F4" s="5"/>
      <c r="G4" s="5"/>
      <c r="H4" s="5"/>
      <c r="I4" s="269"/>
      <c r="J4" s="5"/>
      <c r="K4" s="6"/>
      <c r="L4" s="7" t="str">
        <f t="shared" si="0"/>
        <v>Division Director</v>
      </c>
    </row>
    <row r="5" spans="1:256" ht="12" customHeight="1">
      <c r="A5" s="7" t="s">
        <v>12</v>
      </c>
      <c r="B5" s="7" t="s">
        <v>12</v>
      </c>
      <c r="C5" s="310" t="s">
        <v>13</v>
      </c>
      <c r="D5" s="5"/>
      <c r="E5" s="5"/>
      <c r="F5" s="5"/>
      <c r="G5" s="5"/>
      <c r="H5" s="5"/>
      <c r="I5" s="270"/>
      <c r="J5" s="5"/>
      <c r="K5" s="6"/>
      <c r="L5" s="7" t="str">
        <f t="shared" si="0"/>
        <v>Contest Chair</v>
      </c>
    </row>
    <row r="6" spans="1:256" ht="12.75" customHeight="1">
      <c r="A6" s="7" t="s">
        <v>12</v>
      </c>
      <c r="B6" s="7" t="s">
        <v>12</v>
      </c>
      <c r="C6" s="310" t="s">
        <v>14</v>
      </c>
      <c r="D6" s="276"/>
      <c r="E6" s="5"/>
      <c r="F6" s="5"/>
      <c r="G6" s="5"/>
      <c r="H6" s="5"/>
      <c r="I6" s="269"/>
      <c r="J6" s="5"/>
      <c r="K6" s="6"/>
      <c r="L6" s="7" t="str">
        <f t="shared" si="0"/>
        <v>Contestant Liaison</v>
      </c>
    </row>
    <row r="7" spans="1:256" ht="12.75" customHeight="1">
      <c r="A7" s="5"/>
      <c r="B7" s="5"/>
      <c r="C7" s="310" t="s">
        <v>15</v>
      </c>
      <c r="D7" s="5"/>
      <c r="E7" s="5"/>
      <c r="F7" s="5"/>
      <c r="G7" s="5"/>
      <c r="H7" s="5"/>
      <c r="I7" s="269"/>
      <c r="J7" s="5"/>
      <c r="K7" s="6"/>
      <c r="L7" s="7" t="str">
        <f t="shared" si="0"/>
        <v>Division Treasurer</v>
      </c>
    </row>
    <row r="8" spans="1:256" ht="12.75" customHeight="1">
      <c r="A8" s="5"/>
      <c r="B8" s="5"/>
      <c r="C8" s="310" t="s">
        <v>16</v>
      </c>
      <c r="D8" s="5"/>
      <c r="E8" s="5"/>
      <c r="F8" s="5"/>
      <c r="G8" s="5"/>
      <c r="H8" s="5"/>
      <c r="I8" s="269"/>
      <c r="J8" s="5"/>
      <c r="K8" s="6"/>
      <c r="L8" s="7" t="str">
        <f t="shared" si="0"/>
        <v>District Representative</v>
      </c>
    </row>
    <row r="9" spans="1:256" ht="12" customHeight="1">
      <c r="A9" s="5"/>
      <c r="B9" s="5"/>
      <c r="C9" s="310" t="s">
        <v>17</v>
      </c>
      <c r="D9" s="5"/>
      <c r="E9" s="5"/>
      <c r="F9" s="5"/>
      <c r="G9" s="5"/>
      <c r="H9" s="5"/>
      <c r="I9" s="5"/>
      <c r="J9" s="5"/>
      <c r="K9" s="5"/>
      <c r="L9" s="7" t="str">
        <f t="shared" si="0"/>
        <v>Contest Evaluator</v>
      </c>
    </row>
    <row r="10" spans="1:256" ht="12" customHeight="1">
      <c r="A10" s="7" t="s">
        <v>12</v>
      </c>
      <c r="B10" s="7" t="s">
        <v>12</v>
      </c>
      <c r="C10" s="310" t="s">
        <v>18</v>
      </c>
      <c r="D10" s="5"/>
      <c r="E10" s="5"/>
      <c r="F10" s="5"/>
      <c r="G10" s="5"/>
      <c r="H10" s="5"/>
      <c r="I10" s="8"/>
      <c r="J10" s="5"/>
      <c r="K10" s="6"/>
      <c r="L10" s="7" t="str">
        <f t="shared" si="0"/>
        <v>Protocol Officer</v>
      </c>
    </row>
    <row r="11" spans="1:256" ht="12" customHeight="1">
      <c r="A11" s="7" t="s">
        <v>12</v>
      </c>
      <c r="B11" s="7" t="s">
        <v>12</v>
      </c>
      <c r="C11" s="310" t="s">
        <v>19</v>
      </c>
      <c r="D11" s="5"/>
      <c r="E11" s="5"/>
      <c r="F11" s="5"/>
      <c r="G11" s="5"/>
      <c r="H11" s="5"/>
      <c r="I11" s="5"/>
      <c r="J11" s="5"/>
      <c r="K11" s="6"/>
      <c r="L11" s="7" t="str">
        <f t="shared" si="0"/>
        <v>Pledge/Thought Person</v>
      </c>
    </row>
    <row r="12" spans="1:256" ht="13.5" customHeight="1">
      <c r="A12" s="7" t="s">
        <v>12</v>
      </c>
      <c r="B12" s="7" t="s">
        <v>12</v>
      </c>
      <c r="C12" s="310" t="s">
        <v>277</v>
      </c>
      <c r="D12" s="5"/>
      <c r="E12" s="5"/>
      <c r="F12" s="5"/>
      <c r="G12" s="5"/>
      <c r="H12" s="5"/>
      <c r="I12" s="271"/>
      <c r="J12" s="5"/>
      <c r="K12" s="6"/>
      <c r="L12" s="7" t="str">
        <f t="shared" si="0"/>
        <v>Evaluation TM</v>
      </c>
    </row>
    <row r="13" spans="1:256" ht="12.75" customHeight="1">
      <c r="A13" s="7" t="s">
        <v>12</v>
      </c>
      <c r="B13" s="7" t="s">
        <v>12</v>
      </c>
      <c r="C13" s="310" t="s">
        <v>278</v>
      </c>
      <c r="D13" s="5"/>
      <c r="E13" s="5"/>
      <c r="F13" s="5"/>
      <c r="G13" s="5"/>
      <c r="H13" s="5"/>
      <c r="I13" s="269"/>
      <c r="J13" s="5"/>
      <c r="K13" s="6"/>
      <c r="L13" s="7" t="str">
        <f t="shared" si="0"/>
        <v xml:space="preserve">Humorous Speech TM </v>
      </c>
    </row>
    <row r="14" spans="1:256" ht="12.75" customHeight="1">
      <c r="A14" s="7" t="s">
        <v>12</v>
      </c>
      <c r="B14" s="7" t="s">
        <v>12</v>
      </c>
      <c r="C14" s="310" t="s">
        <v>364</v>
      </c>
      <c r="D14" s="5"/>
      <c r="E14" s="5"/>
      <c r="F14" s="5"/>
      <c r="G14" s="5"/>
      <c r="H14" s="5"/>
      <c r="I14" s="269"/>
      <c r="J14" s="5"/>
      <c r="K14" s="6"/>
      <c r="L14" s="7" t="str">
        <f t="shared" si="0"/>
        <v>Model Speaker - Area XX</v>
      </c>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258"/>
      <c r="AZ14" s="258"/>
      <c r="BA14" s="258"/>
      <c r="BB14" s="258"/>
      <c r="BC14" s="258"/>
      <c r="BD14" s="258"/>
      <c r="BE14" s="258"/>
      <c r="BF14" s="258"/>
      <c r="BG14" s="258"/>
      <c r="BH14" s="258"/>
      <c r="BI14" s="258"/>
      <c r="BJ14" s="258"/>
      <c r="BK14" s="258"/>
      <c r="BL14" s="258"/>
      <c r="BM14" s="258"/>
      <c r="BN14" s="258"/>
      <c r="BO14" s="258"/>
      <c r="BP14" s="258"/>
      <c r="BQ14" s="258"/>
      <c r="BR14" s="258"/>
      <c r="BS14" s="258"/>
      <c r="BT14" s="258"/>
      <c r="BU14" s="258"/>
      <c r="BV14" s="258"/>
      <c r="BW14" s="258"/>
      <c r="BX14" s="258"/>
      <c r="BY14" s="258"/>
      <c r="BZ14" s="258"/>
      <c r="CA14" s="258"/>
      <c r="CB14" s="258"/>
      <c r="CC14" s="258"/>
      <c r="CD14" s="258"/>
      <c r="CE14" s="258"/>
      <c r="CF14" s="258"/>
      <c r="CG14" s="258"/>
      <c r="CH14" s="258"/>
      <c r="CI14" s="258"/>
      <c r="CJ14" s="258"/>
      <c r="CK14" s="258"/>
      <c r="CL14" s="258"/>
      <c r="CM14" s="258"/>
      <c r="CN14" s="258"/>
      <c r="CO14" s="258"/>
      <c r="CP14" s="258"/>
      <c r="CQ14" s="258"/>
      <c r="CR14" s="258"/>
      <c r="CS14" s="258"/>
      <c r="CT14" s="258"/>
      <c r="CU14" s="258"/>
      <c r="CV14" s="258"/>
      <c r="CW14" s="258"/>
      <c r="CX14" s="258"/>
      <c r="CY14" s="258"/>
      <c r="CZ14" s="258"/>
      <c r="DA14" s="258"/>
      <c r="DB14" s="258"/>
      <c r="DC14" s="258"/>
      <c r="DD14" s="258"/>
      <c r="DE14" s="258"/>
      <c r="DF14" s="258"/>
      <c r="DG14" s="258"/>
      <c r="DH14" s="258"/>
      <c r="DI14" s="258"/>
      <c r="DJ14" s="258"/>
      <c r="DK14" s="258"/>
      <c r="DL14" s="258"/>
      <c r="DM14" s="258"/>
      <c r="DN14" s="258"/>
      <c r="DO14" s="258"/>
      <c r="DP14" s="258"/>
      <c r="DQ14" s="258"/>
      <c r="DR14" s="258"/>
      <c r="DS14" s="258"/>
      <c r="DT14" s="258"/>
      <c r="DU14" s="258"/>
      <c r="DV14" s="258"/>
      <c r="DW14" s="258"/>
      <c r="DX14" s="258"/>
      <c r="DY14" s="258"/>
      <c r="DZ14" s="258"/>
      <c r="EA14" s="258"/>
      <c r="EB14" s="258"/>
      <c r="EC14" s="258"/>
      <c r="ED14" s="258"/>
      <c r="EE14" s="258"/>
      <c r="EF14" s="258"/>
      <c r="EG14" s="258"/>
      <c r="EH14" s="258"/>
      <c r="EI14" s="258"/>
      <c r="EJ14" s="258"/>
      <c r="EK14" s="258"/>
      <c r="EL14" s="258"/>
      <c r="EM14" s="258"/>
      <c r="EN14" s="258"/>
      <c r="EO14" s="258"/>
      <c r="EP14" s="258"/>
      <c r="EQ14" s="258"/>
      <c r="ER14" s="258"/>
      <c r="ES14" s="258"/>
      <c r="ET14" s="258"/>
      <c r="EU14" s="258"/>
      <c r="EV14" s="258"/>
      <c r="EW14" s="258"/>
      <c r="EX14" s="258"/>
      <c r="EY14" s="258"/>
      <c r="EZ14" s="258"/>
      <c r="FA14" s="258"/>
      <c r="FB14" s="258"/>
      <c r="FC14" s="258"/>
      <c r="FD14" s="258"/>
      <c r="FE14" s="258"/>
      <c r="FF14" s="258"/>
      <c r="FG14" s="258"/>
      <c r="FH14" s="258"/>
      <c r="FI14" s="258"/>
      <c r="FJ14" s="258"/>
      <c r="FK14" s="258"/>
      <c r="FL14" s="258"/>
      <c r="FM14" s="258"/>
      <c r="FN14" s="258"/>
      <c r="FO14" s="258"/>
      <c r="FP14" s="258"/>
      <c r="FQ14" s="258"/>
      <c r="FR14" s="258"/>
      <c r="FS14" s="258"/>
      <c r="FT14" s="258"/>
      <c r="FU14" s="258"/>
      <c r="FV14" s="258"/>
      <c r="FW14" s="258"/>
      <c r="FX14" s="258"/>
      <c r="FY14" s="258"/>
      <c r="FZ14" s="258"/>
      <c r="GA14" s="258"/>
      <c r="GB14" s="258"/>
      <c r="GC14" s="258"/>
      <c r="GD14" s="258"/>
      <c r="GE14" s="258"/>
      <c r="GF14" s="258"/>
      <c r="GG14" s="258"/>
      <c r="GH14" s="258"/>
      <c r="GI14" s="258"/>
      <c r="GJ14" s="258"/>
      <c r="GK14" s="258"/>
      <c r="GL14" s="258"/>
      <c r="GM14" s="258"/>
      <c r="GN14" s="258"/>
      <c r="GO14" s="258"/>
      <c r="GP14" s="258"/>
      <c r="GQ14" s="258"/>
      <c r="GR14" s="258"/>
      <c r="GS14" s="258"/>
      <c r="GT14" s="258"/>
      <c r="GU14" s="258"/>
      <c r="GV14" s="258"/>
      <c r="GW14" s="258"/>
      <c r="GX14" s="258"/>
      <c r="GY14" s="258"/>
      <c r="GZ14" s="258"/>
      <c r="HA14" s="258"/>
      <c r="HB14" s="258"/>
      <c r="HC14" s="258"/>
      <c r="HD14" s="258"/>
      <c r="HE14" s="258"/>
      <c r="HF14" s="258"/>
      <c r="HG14" s="258"/>
      <c r="HH14" s="258"/>
      <c r="HI14" s="258"/>
      <c r="HJ14" s="258"/>
      <c r="HK14" s="258"/>
      <c r="HL14" s="258"/>
      <c r="HM14" s="258"/>
      <c r="HN14" s="258"/>
      <c r="HO14" s="258"/>
      <c r="HP14" s="258"/>
      <c r="HQ14" s="258"/>
      <c r="HR14" s="258"/>
      <c r="HS14" s="258"/>
      <c r="HT14" s="258"/>
      <c r="HU14" s="258"/>
      <c r="HV14" s="258"/>
      <c r="HW14" s="258"/>
      <c r="HX14" s="258"/>
      <c r="HY14" s="258"/>
      <c r="HZ14" s="258"/>
      <c r="IA14" s="258"/>
      <c r="IB14" s="258"/>
      <c r="IC14" s="258"/>
      <c r="ID14" s="258"/>
      <c r="IE14" s="258"/>
      <c r="IF14" s="258"/>
      <c r="IG14" s="258"/>
      <c r="IH14" s="258"/>
      <c r="II14" s="258"/>
      <c r="IJ14" s="258"/>
      <c r="IK14" s="258"/>
      <c r="IL14" s="258"/>
      <c r="IM14" s="258"/>
      <c r="IN14" s="258"/>
      <c r="IO14" s="258"/>
      <c r="IP14" s="258"/>
      <c r="IQ14" s="258"/>
      <c r="IR14" s="258"/>
      <c r="IS14" s="258"/>
      <c r="IT14" s="258"/>
      <c r="IU14" s="258"/>
      <c r="IV14" s="258"/>
    </row>
    <row r="15" spans="1:256" ht="12.75" customHeight="1">
      <c r="A15" s="7" t="s">
        <v>12</v>
      </c>
      <c r="B15" s="7" t="s">
        <v>12</v>
      </c>
      <c r="C15" s="310" t="s">
        <v>365</v>
      </c>
      <c r="D15" s="5"/>
      <c r="E15" s="5"/>
      <c r="F15" s="5"/>
      <c r="G15" s="5"/>
      <c r="H15" s="5"/>
      <c r="I15" s="269"/>
      <c r="J15" s="5"/>
      <c r="K15" s="6"/>
      <c r="L15" s="7" t="str">
        <f t="shared" si="0"/>
        <v>Model Speaker - Area YY</v>
      </c>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8"/>
      <c r="AY15" s="258"/>
      <c r="AZ15" s="258"/>
      <c r="BA15" s="258"/>
      <c r="BB15" s="258"/>
      <c r="BC15" s="258"/>
      <c r="BD15" s="258"/>
      <c r="BE15" s="258"/>
      <c r="BF15" s="258"/>
      <c r="BG15" s="258"/>
      <c r="BH15" s="258"/>
      <c r="BI15" s="258"/>
      <c r="BJ15" s="258"/>
      <c r="BK15" s="258"/>
      <c r="BL15" s="258"/>
      <c r="BM15" s="258"/>
      <c r="BN15" s="258"/>
      <c r="BO15" s="258"/>
      <c r="BP15" s="258"/>
      <c r="BQ15" s="258"/>
      <c r="BR15" s="258"/>
      <c r="BS15" s="258"/>
      <c r="BT15" s="258"/>
      <c r="BU15" s="258"/>
      <c r="BV15" s="258"/>
      <c r="BW15" s="258"/>
      <c r="BX15" s="258"/>
      <c r="BY15" s="258"/>
      <c r="BZ15" s="258"/>
      <c r="CA15" s="258"/>
      <c r="CB15" s="258"/>
      <c r="CC15" s="258"/>
      <c r="CD15" s="258"/>
      <c r="CE15" s="258"/>
      <c r="CF15" s="258"/>
      <c r="CG15" s="258"/>
      <c r="CH15" s="258"/>
      <c r="CI15" s="258"/>
      <c r="CJ15" s="258"/>
      <c r="CK15" s="258"/>
      <c r="CL15" s="258"/>
      <c r="CM15" s="258"/>
      <c r="CN15" s="258"/>
      <c r="CO15" s="258"/>
      <c r="CP15" s="258"/>
      <c r="CQ15" s="258"/>
      <c r="CR15" s="258"/>
      <c r="CS15" s="258"/>
      <c r="CT15" s="258"/>
      <c r="CU15" s="258"/>
      <c r="CV15" s="258"/>
      <c r="CW15" s="258"/>
      <c r="CX15" s="258"/>
      <c r="CY15" s="258"/>
      <c r="CZ15" s="258"/>
      <c r="DA15" s="258"/>
      <c r="DB15" s="258"/>
      <c r="DC15" s="258"/>
      <c r="DD15" s="258"/>
      <c r="DE15" s="258"/>
      <c r="DF15" s="258"/>
      <c r="DG15" s="258"/>
      <c r="DH15" s="258"/>
      <c r="DI15" s="258"/>
      <c r="DJ15" s="258"/>
      <c r="DK15" s="258"/>
      <c r="DL15" s="258"/>
      <c r="DM15" s="258"/>
      <c r="DN15" s="258"/>
      <c r="DO15" s="258"/>
      <c r="DP15" s="258"/>
      <c r="DQ15" s="258"/>
      <c r="DR15" s="258"/>
      <c r="DS15" s="258"/>
      <c r="DT15" s="258"/>
      <c r="DU15" s="258"/>
      <c r="DV15" s="258"/>
      <c r="DW15" s="258"/>
      <c r="DX15" s="258"/>
      <c r="DY15" s="258"/>
      <c r="DZ15" s="258"/>
      <c r="EA15" s="258"/>
      <c r="EB15" s="258"/>
      <c r="EC15" s="258"/>
      <c r="ED15" s="258"/>
      <c r="EE15" s="258"/>
      <c r="EF15" s="258"/>
      <c r="EG15" s="258"/>
      <c r="EH15" s="258"/>
      <c r="EI15" s="258"/>
      <c r="EJ15" s="258"/>
      <c r="EK15" s="258"/>
      <c r="EL15" s="258"/>
      <c r="EM15" s="258"/>
      <c r="EN15" s="258"/>
      <c r="EO15" s="258"/>
      <c r="EP15" s="258"/>
      <c r="EQ15" s="258"/>
      <c r="ER15" s="258"/>
      <c r="ES15" s="258"/>
      <c r="ET15" s="258"/>
      <c r="EU15" s="258"/>
      <c r="EV15" s="258"/>
      <c r="EW15" s="258"/>
      <c r="EX15" s="258"/>
      <c r="EY15" s="258"/>
      <c r="EZ15" s="258"/>
      <c r="FA15" s="258"/>
      <c r="FB15" s="258"/>
      <c r="FC15" s="258"/>
      <c r="FD15" s="258"/>
      <c r="FE15" s="258"/>
      <c r="FF15" s="258"/>
      <c r="FG15" s="258"/>
      <c r="FH15" s="258"/>
      <c r="FI15" s="258"/>
      <c r="FJ15" s="258"/>
      <c r="FK15" s="258"/>
      <c r="FL15" s="258"/>
      <c r="FM15" s="258"/>
      <c r="FN15" s="258"/>
      <c r="FO15" s="258"/>
      <c r="FP15" s="258"/>
      <c r="FQ15" s="258"/>
      <c r="FR15" s="258"/>
      <c r="FS15" s="258"/>
      <c r="FT15" s="258"/>
      <c r="FU15" s="258"/>
      <c r="FV15" s="258"/>
      <c r="FW15" s="258"/>
      <c r="FX15" s="258"/>
      <c r="FY15" s="258"/>
      <c r="FZ15" s="258"/>
      <c r="GA15" s="258"/>
      <c r="GB15" s="258"/>
      <c r="GC15" s="258"/>
      <c r="GD15" s="258"/>
      <c r="GE15" s="258"/>
      <c r="GF15" s="258"/>
      <c r="GG15" s="258"/>
      <c r="GH15" s="258"/>
      <c r="GI15" s="258"/>
      <c r="GJ15" s="258"/>
      <c r="GK15" s="258"/>
      <c r="GL15" s="258"/>
      <c r="GM15" s="258"/>
      <c r="GN15" s="258"/>
      <c r="GO15" s="258"/>
      <c r="GP15" s="258"/>
      <c r="GQ15" s="258"/>
      <c r="GR15" s="258"/>
      <c r="GS15" s="258"/>
      <c r="GT15" s="258"/>
      <c r="GU15" s="258"/>
      <c r="GV15" s="258"/>
      <c r="GW15" s="258"/>
      <c r="GX15" s="258"/>
      <c r="GY15" s="258"/>
      <c r="GZ15" s="258"/>
      <c r="HA15" s="258"/>
      <c r="HB15" s="258"/>
      <c r="HC15" s="258"/>
      <c r="HD15" s="258"/>
      <c r="HE15" s="258"/>
      <c r="HF15" s="258"/>
      <c r="HG15" s="258"/>
      <c r="HH15" s="258"/>
      <c r="HI15" s="258"/>
      <c r="HJ15" s="258"/>
      <c r="HK15" s="258"/>
      <c r="HL15" s="258"/>
      <c r="HM15" s="258"/>
      <c r="HN15" s="258"/>
      <c r="HO15" s="258"/>
      <c r="HP15" s="258"/>
      <c r="HQ15" s="258"/>
      <c r="HR15" s="258"/>
      <c r="HS15" s="258"/>
      <c r="HT15" s="258"/>
      <c r="HU15" s="258"/>
      <c r="HV15" s="258"/>
      <c r="HW15" s="258"/>
      <c r="HX15" s="258"/>
      <c r="HY15" s="258"/>
      <c r="HZ15" s="258"/>
      <c r="IA15" s="258"/>
      <c r="IB15" s="258"/>
      <c r="IC15" s="258"/>
      <c r="ID15" s="258"/>
      <c r="IE15" s="258"/>
      <c r="IF15" s="258"/>
      <c r="IG15" s="258"/>
      <c r="IH15" s="258"/>
      <c r="II15" s="258"/>
      <c r="IJ15" s="258"/>
      <c r="IK15" s="258"/>
      <c r="IL15" s="258"/>
      <c r="IM15" s="258"/>
      <c r="IN15" s="258"/>
      <c r="IO15" s="258"/>
      <c r="IP15" s="258"/>
      <c r="IQ15" s="258"/>
      <c r="IR15" s="258"/>
      <c r="IS15" s="258"/>
      <c r="IT15" s="258"/>
      <c r="IU15" s="258"/>
      <c r="IV15" s="258"/>
    </row>
    <row r="16" spans="1:256" ht="12.75" customHeight="1">
      <c r="A16" s="7" t="s">
        <v>12</v>
      </c>
      <c r="B16" s="7" t="s">
        <v>12</v>
      </c>
      <c r="C16" s="310" t="s">
        <v>319</v>
      </c>
      <c r="D16" s="5"/>
      <c r="E16" s="5"/>
      <c r="F16" s="5"/>
      <c r="G16" s="5"/>
      <c r="H16" s="5"/>
      <c r="I16" s="269"/>
      <c r="J16" s="5"/>
      <c r="K16" s="6"/>
      <c r="L16" s="7" t="str">
        <f t="shared" si="0"/>
        <v xml:space="preserve">Sergeant-At-Arms </v>
      </c>
    </row>
    <row r="17" spans="1:12" ht="12.75" customHeight="1">
      <c r="A17" s="7" t="s">
        <v>12</v>
      </c>
      <c r="B17" s="7" t="s">
        <v>12</v>
      </c>
      <c r="C17" s="310" t="s">
        <v>320</v>
      </c>
      <c r="D17" s="284"/>
      <c r="E17" s="5"/>
      <c r="F17" s="5"/>
      <c r="G17" s="5"/>
      <c r="H17" s="5"/>
      <c r="I17" s="269"/>
      <c r="J17" s="5"/>
      <c r="K17" s="6"/>
      <c r="L17" s="7" t="str">
        <f t="shared" si="0"/>
        <v xml:space="preserve">Assistant SAA </v>
      </c>
    </row>
    <row r="18" spans="1:12" ht="12.75" customHeight="1">
      <c r="A18" s="7" t="s">
        <v>12</v>
      </c>
      <c r="B18" s="7" t="s">
        <v>12</v>
      </c>
      <c r="C18" s="310" t="s">
        <v>20</v>
      </c>
      <c r="D18" s="284"/>
      <c r="E18" s="5"/>
      <c r="F18" s="5"/>
      <c r="G18" s="5"/>
      <c r="H18" s="5"/>
      <c r="I18" s="269"/>
      <c r="J18" s="5"/>
      <c r="K18" s="6"/>
      <c r="L18" s="7" t="str">
        <f t="shared" si="0"/>
        <v>Chief Judge</v>
      </c>
    </row>
    <row r="19" spans="1:12" ht="12" customHeight="1">
      <c r="A19" s="7" t="s">
        <v>12</v>
      </c>
      <c r="B19" s="7" t="s">
        <v>12</v>
      </c>
      <c r="C19" s="310" t="s">
        <v>21</v>
      </c>
      <c r="D19" s="284"/>
      <c r="E19" s="5"/>
      <c r="F19" s="5"/>
      <c r="G19" s="5"/>
      <c r="H19" s="5"/>
      <c r="I19" s="8"/>
      <c r="J19" s="5"/>
      <c r="K19" s="6"/>
      <c r="L19" s="7" t="str">
        <f t="shared" si="0"/>
        <v>Food Chair</v>
      </c>
    </row>
    <row r="20" spans="1:12" ht="12" customHeight="1">
      <c r="A20" s="7" t="s">
        <v>12</v>
      </c>
      <c r="B20" s="7" t="s">
        <v>12</v>
      </c>
      <c r="C20" s="310" t="s">
        <v>22</v>
      </c>
      <c r="D20" s="284"/>
      <c r="E20" s="5"/>
      <c r="F20" s="5"/>
      <c r="G20" s="5"/>
      <c r="H20" s="5"/>
      <c r="I20" s="5"/>
      <c r="J20" s="5"/>
      <c r="K20" s="6"/>
      <c r="L20" s="7" t="str">
        <f t="shared" si="0"/>
        <v>Food Assistant</v>
      </c>
    </row>
    <row r="21" spans="1:12" ht="12.75" customHeight="1">
      <c r="A21" s="7" t="s">
        <v>12</v>
      </c>
      <c r="B21" s="7" t="s">
        <v>12</v>
      </c>
      <c r="C21" s="310" t="s">
        <v>321</v>
      </c>
      <c r="D21" s="284"/>
      <c r="E21" s="5"/>
      <c r="F21" s="9"/>
      <c r="G21" s="5"/>
      <c r="H21" s="5"/>
      <c r="I21" s="272"/>
      <c r="J21" s="5"/>
      <c r="K21" s="6"/>
      <c r="L21" s="7" t="str">
        <f t="shared" si="0"/>
        <v xml:space="preserve">Chief Timer </v>
      </c>
    </row>
    <row r="22" spans="1:12" ht="12" customHeight="1">
      <c r="A22" s="7" t="s">
        <v>12</v>
      </c>
      <c r="B22" s="7" t="s">
        <v>12</v>
      </c>
      <c r="C22" s="310" t="s">
        <v>322</v>
      </c>
      <c r="D22" s="284"/>
      <c r="E22" s="5"/>
      <c r="F22" s="5"/>
      <c r="G22" s="5"/>
      <c r="H22" s="5"/>
      <c r="I22" s="8"/>
      <c r="J22" s="5"/>
      <c r="K22" s="5"/>
      <c r="L22" s="7" t="str">
        <f t="shared" si="0"/>
        <v xml:space="preserve">Assistant Timer </v>
      </c>
    </row>
    <row r="23" spans="1:12" ht="12.75" customHeight="1">
      <c r="A23" s="7" t="s">
        <v>12</v>
      </c>
      <c r="B23" s="7" t="s">
        <v>12</v>
      </c>
      <c r="C23" s="310" t="s">
        <v>323</v>
      </c>
      <c r="D23" s="284"/>
      <c r="E23" s="5"/>
      <c r="F23" s="9"/>
      <c r="G23" s="5"/>
      <c r="H23" s="5"/>
      <c r="I23" s="273"/>
      <c r="J23" s="5"/>
      <c r="K23" s="6"/>
      <c r="L23" s="7" t="str">
        <f t="shared" si="0"/>
        <v xml:space="preserve">Chief Ballot Counter </v>
      </c>
    </row>
    <row r="24" spans="1:12" ht="12" customHeight="1">
      <c r="A24" s="7" t="s">
        <v>12</v>
      </c>
      <c r="B24" s="7" t="s">
        <v>12</v>
      </c>
      <c r="C24" s="310" t="s">
        <v>324</v>
      </c>
      <c r="D24" s="285"/>
      <c r="E24" s="10"/>
      <c r="F24" s="5"/>
      <c r="G24" s="5"/>
      <c r="H24" s="5"/>
      <c r="I24" s="8"/>
      <c r="J24" s="5"/>
      <c r="K24" s="5"/>
      <c r="L24" s="7" t="str">
        <f t="shared" si="0"/>
        <v xml:space="preserve">Ballot Counter </v>
      </c>
    </row>
    <row r="25" spans="1:12" ht="12" customHeight="1">
      <c r="A25" s="7" t="s">
        <v>12</v>
      </c>
      <c r="B25" s="7" t="s">
        <v>12</v>
      </c>
      <c r="C25" s="310" t="s">
        <v>324</v>
      </c>
      <c r="D25" s="285"/>
      <c r="E25" s="5"/>
      <c r="F25" s="5"/>
      <c r="G25" s="5"/>
      <c r="H25" s="5"/>
      <c r="I25" s="274"/>
      <c r="J25" s="5"/>
      <c r="K25" s="5"/>
      <c r="L25" s="7" t="str">
        <f t="shared" si="0"/>
        <v xml:space="preserve">Ballot Counter </v>
      </c>
    </row>
    <row r="26" spans="1:12" ht="14.25" customHeight="1">
      <c r="A26" s="7" t="s">
        <v>12</v>
      </c>
      <c r="B26" s="7" t="s">
        <v>12</v>
      </c>
      <c r="C26" s="310" t="s">
        <v>23</v>
      </c>
      <c r="D26" s="285"/>
      <c r="E26" s="5"/>
      <c r="F26" s="9"/>
      <c r="G26" s="5"/>
      <c r="H26" s="5"/>
      <c r="I26" s="273"/>
      <c r="J26" s="5"/>
      <c r="K26" s="6"/>
      <c r="L26" s="7" t="str">
        <f t="shared" si="0"/>
        <v>Registration Chair</v>
      </c>
    </row>
    <row r="27" spans="1:12" ht="14.25" customHeight="1">
      <c r="A27" s="7" t="s">
        <v>12</v>
      </c>
      <c r="B27" s="7" t="s">
        <v>12</v>
      </c>
      <c r="C27" s="310" t="s">
        <v>24</v>
      </c>
      <c r="D27" s="286"/>
      <c r="E27" s="5"/>
      <c r="F27" s="9"/>
      <c r="G27" s="5"/>
      <c r="H27" s="5"/>
      <c r="I27" s="275"/>
      <c r="J27" s="5"/>
      <c r="K27" s="6"/>
      <c r="L27" s="7" t="str">
        <f t="shared" si="0"/>
        <v>Registration Assistant</v>
      </c>
    </row>
    <row r="28" spans="1:12" ht="12.75" customHeight="1">
      <c r="A28" s="7" t="s">
        <v>12</v>
      </c>
      <c r="B28" s="7" t="s">
        <v>12</v>
      </c>
      <c r="C28" s="310" t="s">
        <v>25</v>
      </c>
      <c r="D28" s="285"/>
      <c r="E28" s="5"/>
      <c r="F28" s="5"/>
      <c r="G28" s="5"/>
      <c r="H28" s="5"/>
      <c r="I28" s="270"/>
      <c r="J28" s="5"/>
      <c r="K28" s="6"/>
      <c r="L28" s="7" t="str">
        <f t="shared" si="0"/>
        <v>Raffle Chair</v>
      </c>
    </row>
    <row r="29" spans="1:12" ht="12.75" customHeight="1">
      <c r="A29" s="7" t="s">
        <v>12</v>
      </c>
      <c r="B29" s="7" t="s">
        <v>12</v>
      </c>
      <c r="C29" s="310" t="s">
        <v>26</v>
      </c>
      <c r="D29" s="285"/>
      <c r="E29" s="5"/>
      <c r="F29" s="5"/>
      <c r="G29" s="5"/>
      <c r="H29" s="5"/>
      <c r="I29" s="270"/>
      <c r="J29" s="5"/>
      <c r="K29" s="6"/>
      <c r="L29" s="7" t="str">
        <f t="shared" si="0"/>
        <v>Rafffle Assistant</v>
      </c>
    </row>
    <row r="30" spans="1:12" ht="12.75" customHeight="1">
      <c r="A30" s="7" t="s">
        <v>12</v>
      </c>
      <c r="B30" s="7" t="s">
        <v>12</v>
      </c>
      <c r="C30" s="310" t="s">
        <v>27</v>
      </c>
      <c r="D30" s="285"/>
      <c r="E30" s="5"/>
      <c r="F30" s="5"/>
      <c r="G30" s="5"/>
      <c r="H30" s="5"/>
      <c r="I30" s="269"/>
      <c r="J30" s="5"/>
      <c r="K30" s="6"/>
      <c r="L30" s="7" t="str">
        <f t="shared" si="0"/>
        <v>Raffle Assistant</v>
      </c>
    </row>
    <row r="31" spans="1:12" ht="12" customHeight="1">
      <c r="A31" s="7" t="s">
        <v>12</v>
      </c>
      <c r="B31" s="7" t="s">
        <v>12</v>
      </c>
      <c r="C31" s="310" t="s">
        <v>28</v>
      </c>
      <c r="D31" s="285"/>
      <c r="E31" s="5"/>
      <c r="F31" s="5"/>
      <c r="G31" s="5"/>
      <c r="H31" s="5"/>
      <c r="I31" s="5"/>
      <c r="J31" s="5"/>
      <c r="K31" s="6"/>
      <c r="L31" s="7" t="str">
        <f t="shared" si="0"/>
        <v>Publicity Chair</v>
      </c>
    </row>
    <row r="32" spans="1:12" ht="12" customHeight="1">
      <c r="A32" s="7" t="s">
        <v>12</v>
      </c>
      <c r="B32" s="7" t="s">
        <v>12</v>
      </c>
      <c r="C32" s="310" t="s">
        <v>350</v>
      </c>
      <c r="D32" s="284"/>
      <c r="E32" s="5"/>
      <c r="F32" s="5"/>
      <c r="G32" s="5"/>
      <c r="H32" s="5"/>
      <c r="I32" s="270"/>
      <c r="J32" s="5"/>
      <c r="K32" s="6"/>
      <c r="L32" s="7" t="str">
        <f t="shared" si="0"/>
        <v>Flyer/Program/ Certificates</v>
      </c>
    </row>
    <row r="33" spans="1:12" ht="12.75" customHeight="1">
      <c r="A33" s="7" t="s">
        <v>12</v>
      </c>
      <c r="B33" s="7" t="s">
        <v>12</v>
      </c>
      <c r="C33" s="310" t="s">
        <v>29</v>
      </c>
      <c r="D33" s="285"/>
      <c r="E33" s="5"/>
      <c r="F33" s="5"/>
      <c r="G33" s="5"/>
      <c r="H33" s="5"/>
      <c r="I33" s="269"/>
      <c r="J33" s="5"/>
      <c r="K33" s="6"/>
      <c r="L33" s="7" t="str">
        <f t="shared" si="0"/>
        <v>Hospitality Chair</v>
      </c>
    </row>
    <row r="34" spans="1:12" ht="12.75" customHeight="1">
      <c r="A34" s="7" t="s">
        <v>12</v>
      </c>
      <c r="B34" s="7" t="s">
        <v>12</v>
      </c>
      <c r="C34" s="310" t="s">
        <v>30</v>
      </c>
      <c r="D34" s="285"/>
      <c r="E34" s="5"/>
      <c r="F34" s="5"/>
      <c r="G34" s="5"/>
      <c r="H34" s="5"/>
      <c r="I34" s="269"/>
      <c r="J34" s="5"/>
      <c r="K34" s="6"/>
      <c r="L34" s="7" t="str">
        <f t="shared" si="0"/>
        <v>Hospitality Assistant</v>
      </c>
    </row>
    <row r="35" spans="1:12" ht="12.75" customHeight="1">
      <c r="A35" s="7" t="s">
        <v>12</v>
      </c>
      <c r="B35" s="7" t="s">
        <v>12</v>
      </c>
      <c r="C35" s="310" t="s">
        <v>31</v>
      </c>
      <c r="D35" s="5"/>
      <c r="E35" s="5"/>
      <c r="F35" s="5"/>
      <c r="G35" s="5"/>
      <c r="H35" s="5"/>
      <c r="I35" s="269"/>
      <c r="J35" s="5"/>
      <c r="K35" s="6"/>
      <c r="L35" s="7" t="str">
        <f t="shared" si="0"/>
        <v xml:space="preserve">Set-Up/Clean-Up Team </v>
      </c>
    </row>
    <row r="36" spans="1:12" ht="12" customHeight="1">
      <c r="A36" s="7" t="s">
        <v>12</v>
      </c>
      <c r="B36" s="7" t="s">
        <v>12</v>
      </c>
      <c r="C36" s="310" t="s">
        <v>31</v>
      </c>
      <c r="D36" s="5"/>
      <c r="E36" s="5"/>
      <c r="F36" s="5"/>
      <c r="G36" s="5"/>
      <c r="H36" s="5"/>
      <c r="I36" s="269"/>
      <c r="J36" s="5"/>
      <c r="K36" s="6"/>
      <c r="L36" s="7" t="str">
        <f t="shared" si="0"/>
        <v xml:space="preserve">Set-Up/Clean-Up Team </v>
      </c>
    </row>
    <row r="37" spans="1:12" ht="12" customHeight="1">
      <c r="A37" s="7" t="s">
        <v>12</v>
      </c>
      <c r="B37" s="7" t="s">
        <v>12</v>
      </c>
      <c r="C37" s="310" t="s">
        <v>32</v>
      </c>
      <c r="D37" s="5"/>
      <c r="E37" s="5"/>
      <c r="F37" s="5"/>
      <c r="G37" s="5"/>
      <c r="H37" s="5"/>
      <c r="I37" s="269"/>
      <c r="J37" s="5"/>
      <c r="K37" s="6"/>
      <c r="L37" s="7" t="str">
        <f t="shared" si="0"/>
        <v>Set-Up/Clean-Up Team</v>
      </c>
    </row>
    <row r="38" spans="1:12" ht="12" customHeight="1">
      <c r="A38" s="5"/>
      <c r="B38" s="5"/>
      <c r="C38" s="311" t="s">
        <v>366</v>
      </c>
      <c r="D38" s="10"/>
      <c r="E38" s="5"/>
      <c r="F38" s="5"/>
      <c r="G38" s="5"/>
      <c r="H38" s="5"/>
      <c r="I38" s="5"/>
      <c r="J38" s="5"/>
      <c r="K38" s="5"/>
      <c r="L38" s="7" t="str">
        <f t="shared" si="0"/>
        <v>---AREA XX CONTESTANTS---</v>
      </c>
    </row>
    <row r="39" spans="1:12" ht="12" customHeight="1">
      <c r="A39" s="7" t="s">
        <v>12</v>
      </c>
      <c r="B39" s="7" t="s">
        <v>12</v>
      </c>
      <c r="C39" s="310" t="s">
        <v>270</v>
      </c>
      <c r="D39" s="10"/>
      <c r="E39" s="5"/>
      <c r="F39" s="5"/>
      <c r="G39" s="5"/>
      <c r="H39" s="5"/>
      <c r="I39" s="8"/>
      <c r="J39" s="5"/>
      <c r="K39" s="5"/>
      <c r="L39" s="7" t="str">
        <f t="shared" si="0"/>
        <v>Evaluation Contestant 1</v>
      </c>
    </row>
    <row r="40" spans="1:12" ht="12" customHeight="1">
      <c r="A40" s="7" t="s">
        <v>12</v>
      </c>
      <c r="B40" s="7" t="s">
        <v>12</v>
      </c>
      <c r="C40" s="310" t="s">
        <v>271</v>
      </c>
      <c r="D40" s="5"/>
      <c r="E40" s="5"/>
      <c r="F40" s="5"/>
      <c r="G40" s="5"/>
      <c r="H40" s="5"/>
      <c r="I40" s="5"/>
      <c r="J40" s="5"/>
      <c r="K40" s="5"/>
      <c r="L40" s="7" t="str">
        <f t="shared" si="0"/>
        <v>Evaluation Contestant 2</v>
      </c>
    </row>
    <row r="41" spans="1:12" ht="12" customHeight="1">
      <c r="A41" s="7" t="s">
        <v>12</v>
      </c>
      <c r="B41" s="7" t="s">
        <v>12</v>
      </c>
      <c r="C41" s="310" t="s">
        <v>272</v>
      </c>
      <c r="D41" s="5"/>
      <c r="E41" s="5"/>
      <c r="F41" s="5"/>
      <c r="G41" s="5"/>
      <c r="H41" s="5"/>
      <c r="I41" s="274"/>
      <c r="J41" s="5"/>
      <c r="K41" s="6"/>
      <c r="L41" s="7" t="str">
        <f t="shared" si="0"/>
        <v>Evaluation Contestant 3</v>
      </c>
    </row>
    <row r="42" spans="1:12" ht="12" customHeight="1">
      <c r="A42" s="7" t="s">
        <v>12</v>
      </c>
      <c r="B42" s="7" t="s">
        <v>12</v>
      </c>
      <c r="C42" s="310" t="s">
        <v>273</v>
      </c>
      <c r="D42" s="5"/>
      <c r="E42" s="5"/>
      <c r="F42" s="5"/>
      <c r="G42" s="5"/>
      <c r="H42" s="5"/>
      <c r="I42" s="8"/>
      <c r="J42" s="5"/>
      <c r="K42" s="6"/>
      <c r="L42" s="7" t="str">
        <f t="shared" si="0"/>
        <v>Evaluation Contestant 4</v>
      </c>
    </row>
    <row r="43" spans="1:12" ht="12" customHeight="1">
      <c r="A43" s="7" t="s">
        <v>12</v>
      </c>
      <c r="B43" s="7" t="s">
        <v>12</v>
      </c>
      <c r="C43" s="310" t="s">
        <v>274</v>
      </c>
      <c r="D43" s="5"/>
      <c r="E43" s="5"/>
      <c r="F43" s="5"/>
      <c r="G43" s="5"/>
      <c r="H43" s="5"/>
      <c r="I43" s="5"/>
      <c r="J43" s="5"/>
      <c r="K43" s="6"/>
      <c r="L43" s="7" t="str">
        <f t="shared" si="0"/>
        <v>Evaluation Contestant 5</v>
      </c>
    </row>
    <row r="44" spans="1:12" ht="12" customHeight="1">
      <c r="A44" s="7" t="s">
        <v>12</v>
      </c>
      <c r="B44" s="7" t="s">
        <v>12</v>
      </c>
      <c r="C44" s="310" t="s">
        <v>265</v>
      </c>
      <c r="D44" s="5"/>
      <c r="E44" s="5"/>
      <c r="F44" s="5"/>
      <c r="G44" s="5"/>
      <c r="H44" s="5"/>
      <c r="I44" s="5"/>
      <c r="J44" s="5"/>
      <c r="K44" s="6"/>
      <c r="L44" s="7" t="str">
        <f t="shared" si="0"/>
        <v>Humorous Speech Contestant 1</v>
      </c>
    </row>
    <row r="45" spans="1:12" ht="12" customHeight="1">
      <c r="A45" s="7" t="s">
        <v>12</v>
      </c>
      <c r="B45" s="7" t="s">
        <v>12</v>
      </c>
      <c r="C45" s="310" t="s">
        <v>266</v>
      </c>
      <c r="D45" s="5"/>
      <c r="E45" s="5"/>
      <c r="F45" s="5"/>
      <c r="G45" s="5"/>
      <c r="H45" s="5"/>
      <c r="I45" s="5"/>
      <c r="J45" s="5"/>
      <c r="K45" s="6"/>
      <c r="L45" s="7" t="str">
        <f t="shared" si="0"/>
        <v>Humorous Speech Contestant 2</v>
      </c>
    </row>
    <row r="46" spans="1:12" ht="12" customHeight="1">
      <c r="A46" s="7" t="s">
        <v>12</v>
      </c>
      <c r="B46" s="7" t="s">
        <v>12</v>
      </c>
      <c r="C46" s="310" t="s">
        <v>267</v>
      </c>
      <c r="D46" s="5"/>
      <c r="E46" s="5"/>
      <c r="F46" s="5"/>
      <c r="G46" s="5"/>
      <c r="H46" s="5"/>
      <c r="I46" s="5"/>
      <c r="J46" s="5"/>
      <c r="K46" s="6"/>
      <c r="L46" s="7" t="str">
        <f t="shared" si="0"/>
        <v>Humorous Speech Contestant 3</v>
      </c>
    </row>
    <row r="47" spans="1:12" ht="12" customHeight="1">
      <c r="A47" s="7" t="s">
        <v>12</v>
      </c>
      <c r="B47" s="7" t="s">
        <v>12</v>
      </c>
      <c r="C47" s="310" t="s">
        <v>268</v>
      </c>
      <c r="D47" s="5"/>
      <c r="E47" s="5"/>
      <c r="F47" s="5"/>
      <c r="G47" s="5"/>
      <c r="H47" s="5"/>
      <c r="I47" s="274"/>
      <c r="J47" s="5"/>
      <c r="K47" s="6"/>
      <c r="L47" s="7" t="str">
        <f>IF(LEN(D41)&gt;0,D41,C47)</f>
        <v>Humorous Speech Contestant 4</v>
      </c>
    </row>
    <row r="48" spans="1:12" ht="12" customHeight="1">
      <c r="A48" s="7" t="s">
        <v>12</v>
      </c>
      <c r="B48" s="7" t="s">
        <v>12</v>
      </c>
      <c r="C48" s="310" t="s">
        <v>269</v>
      </c>
      <c r="D48" s="5"/>
      <c r="E48" s="5"/>
      <c r="F48" s="5"/>
      <c r="G48" s="5"/>
      <c r="H48" s="5"/>
      <c r="I48" s="8"/>
      <c r="J48" s="5"/>
      <c r="K48" s="6"/>
      <c r="L48" s="7" t="str">
        <f t="shared" ref="L48:L59" si="1">IF(LEN(D48)&gt;0,D48,C48)</f>
        <v>Humorous Speech Contestant 5</v>
      </c>
    </row>
    <row r="49" spans="1:12" ht="12" customHeight="1">
      <c r="A49" s="5"/>
      <c r="B49" s="5"/>
      <c r="C49" s="311" t="s">
        <v>367</v>
      </c>
      <c r="D49" s="5"/>
      <c r="E49" s="5"/>
      <c r="F49" s="5"/>
      <c r="G49" s="5"/>
      <c r="H49" s="5"/>
      <c r="I49" s="5"/>
      <c r="J49" s="5"/>
      <c r="K49" s="6"/>
      <c r="L49" s="7" t="str">
        <f t="shared" si="1"/>
        <v>---AREA YY CONTESTANTS---</v>
      </c>
    </row>
    <row r="50" spans="1:12" ht="12" customHeight="1">
      <c r="A50" s="7" t="s">
        <v>12</v>
      </c>
      <c r="B50" s="7" t="s">
        <v>12</v>
      </c>
      <c r="C50" s="310" t="s">
        <v>270</v>
      </c>
      <c r="D50" s="5"/>
      <c r="E50" s="5"/>
      <c r="F50" s="5"/>
      <c r="G50" s="5"/>
      <c r="H50" s="5"/>
      <c r="I50" s="5"/>
      <c r="J50" s="5"/>
      <c r="K50" s="6"/>
      <c r="L50" s="7" t="str">
        <f t="shared" si="1"/>
        <v>Evaluation Contestant 1</v>
      </c>
    </row>
    <row r="51" spans="1:12" ht="12" customHeight="1">
      <c r="A51" s="7" t="s">
        <v>12</v>
      </c>
      <c r="B51" s="7" t="s">
        <v>12</v>
      </c>
      <c r="C51" s="310" t="s">
        <v>271</v>
      </c>
      <c r="D51" s="5"/>
      <c r="E51" s="5"/>
      <c r="F51" s="5"/>
      <c r="G51" s="5"/>
      <c r="H51" s="5"/>
      <c r="I51" s="5"/>
      <c r="J51" s="5"/>
      <c r="K51" s="6"/>
      <c r="L51" s="7" t="str">
        <f t="shared" si="1"/>
        <v>Evaluation Contestant 2</v>
      </c>
    </row>
    <row r="52" spans="1:12" ht="12" customHeight="1">
      <c r="A52" s="7" t="s">
        <v>12</v>
      </c>
      <c r="B52" s="7" t="s">
        <v>12</v>
      </c>
      <c r="C52" s="310" t="s">
        <v>272</v>
      </c>
      <c r="D52" s="5"/>
      <c r="E52" s="5"/>
      <c r="F52" s="5"/>
      <c r="G52" s="5"/>
      <c r="H52" s="5"/>
      <c r="I52" s="5"/>
      <c r="J52" s="5"/>
      <c r="K52" s="6"/>
      <c r="L52" s="7" t="str">
        <f t="shared" si="1"/>
        <v>Evaluation Contestant 3</v>
      </c>
    </row>
    <row r="53" spans="1:12" ht="12" customHeight="1">
      <c r="A53" s="7" t="s">
        <v>12</v>
      </c>
      <c r="B53" s="7" t="s">
        <v>12</v>
      </c>
      <c r="C53" s="310" t="s">
        <v>273</v>
      </c>
      <c r="D53" s="5"/>
      <c r="E53" s="5"/>
      <c r="F53" s="5"/>
      <c r="G53" s="5"/>
      <c r="H53" s="5"/>
      <c r="I53" s="5"/>
      <c r="J53" s="5"/>
      <c r="K53" s="6"/>
      <c r="L53" s="7" t="str">
        <f t="shared" si="1"/>
        <v>Evaluation Contestant 4</v>
      </c>
    </row>
    <row r="54" spans="1:12" ht="12" customHeight="1">
      <c r="A54" s="7" t="s">
        <v>12</v>
      </c>
      <c r="B54" s="7" t="s">
        <v>12</v>
      </c>
      <c r="C54" s="310" t="s">
        <v>274</v>
      </c>
      <c r="D54" s="5"/>
      <c r="E54" s="5"/>
      <c r="F54" s="5"/>
      <c r="G54" s="5"/>
      <c r="H54" s="5"/>
      <c r="I54" s="8"/>
      <c r="J54" s="5"/>
      <c r="K54" s="6"/>
      <c r="L54" s="7" t="str">
        <f t="shared" si="1"/>
        <v>Evaluation Contestant 5</v>
      </c>
    </row>
    <row r="55" spans="1:12" ht="12" customHeight="1">
      <c r="A55" s="7" t="s">
        <v>12</v>
      </c>
      <c r="B55" s="7" t="s">
        <v>12</v>
      </c>
      <c r="C55" s="310" t="s">
        <v>265</v>
      </c>
      <c r="D55" s="5"/>
      <c r="E55" s="5"/>
      <c r="F55" s="5"/>
      <c r="G55" s="5"/>
      <c r="H55" s="5"/>
      <c r="I55" s="5"/>
      <c r="J55" s="5"/>
      <c r="K55" s="6"/>
      <c r="L55" s="7" t="str">
        <f t="shared" si="1"/>
        <v>Humorous Speech Contestant 1</v>
      </c>
    </row>
    <row r="56" spans="1:12" ht="12" customHeight="1">
      <c r="A56" s="7" t="s">
        <v>12</v>
      </c>
      <c r="B56" s="7" t="s">
        <v>12</v>
      </c>
      <c r="C56" s="310" t="s">
        <v>266</v>
      </c>
      <c r="D56" s="5"/>
      <c r="E56" s="5"/>
      <c r="F56" s="5"/>
      <c r="G56" s="5"/>
      <c r="H56" s="5"/>
      <c r="I56" s="5"/>
      <c r="J56" s="5"/>
      <c r="K56" s="6"/>
      <c r="L56" s="7" t="str">
        <f t="shared" si="1"/>
        <v>Humorous Speech Contestant 2</v>
      </c>
    </row>
    <row r="57" spans="1:12" ht="12" customHeight="1">
      <c r="A57" s="7" t="s">
        <v>12</v>
      </c>
      <c r="B57" s="7" t="s">
        <v>12</v>
      </c>
      <c r="C57" s="310" t="s">
        <v>267</v>
      </c>
      <c r="D57" s="5"/>
      <c r="E57" s="5"/>
      <c r="F57" s="5"/>
      <c r="G57" s="5"/>
      <c r="H57" s="5"/>
      <c r="I57" s="5"/>
      <c r="J57" s="5"/>
      <c r="K57" s="6"/>
      <c r="L57" s="7" t="str">
        <f t="shared" si="1"/>
        <v>Humorous Speech Contestant 3</v>
      </c>
    </row>
    <row r="58" spans="1:12" ht="12" customHeight="1">
      <c r="A58" s="7" t="s">
        <v>12</v>
      </c>
      <c r="B58" s="7" t="s">
        <v>12</v>
      </c>
      <c r="C58" s="310" t="s">
        <v>268</v>
      </c>
      <c r="D58" s="5"/>
      <c r="E58" s="5"/>
      <c r="F58" s="5"/>
      <c r="G58" s="5"/>
      <c r="H58" s="5"/>
      <c r="I58" s="5"/>
      <c r="J58" s="5"/>
      <c r="K58" s="6"/>
      <c r="L58" s="7" t="str">
        <f t="shared" si="1"/>
        <v>Humorous Speech Contestant 4</v>
      </c>
    </row>
    <row r="59" spans="1:12" ht="12" customHeight="1">
      <c r="A59" s="7" t="s">
        <v>12</v>
      </c>
      <c r="B59" s="7" t="s">
        <v>12</v>
      </c>
      <c r="C59" s="310" t="s">
        <v>269</v>
      </c>
      <c r="D59" s="5"/>
      <c r="E59" s="5"/>
      <c r="F59" s="5"/>
      <c r="G59" s="5"/>
      <c r="H59" s="5"/>
      <c r="I59" s="5"/>
      <c r="J59" s="5"/>
      <c r="K59" s="6"/>
      <c r="L59" s="7" t="str">
        <f t="shared" si="1"/>
        <v>Humorous Speech Contestant 5</v>
      </c>
    </row>
    <row r="60" spans="1:12" ht="12" customHeight="1">
      <c r="A60" s="5"/>
      <c r="B60" s="5"/>
      <c r="C60" s="284"/>
      <c r="D60" s="5"/>
      <c r="E60" s="5"/>
      <c r="F60" s="5"/>
      <c r="G60" s="5"/>
      <c r="H60" s="5"/>
      <c r="I60" s="5"/>
      <c r="J60" s="5"/>
      <c r="K60" s="5"/>
      <c r="L60" s="5"/>
    </row>
    <row r="61" spans="1:12" ht="12" customHeight="1">
      <c r="A61" s="5"/>
      <c r="B61" s="5"/>
      <c r="C61" s="309" t="s">
        <v>33</v>
      </c>
      <c r="D61" s="5"/>
      <c r="E61" s="5"/>
      <c r="F61" s="5"/>
      <c r="G61" s="5"/>
      <c r="H61" s="5"/>
      <c r="I61" s="5"/>
      <c r="J61" s="5"/>
      <c r="K61" s="5"/>
      <c r="L61" s="7" t="str">
        <f>IF(LEN(D61)&gt;0,D61,C61)</f>
        <v>See "Judges" tab for list of judges</v>
      </c>
    </row>
    <row r="62" spans="1:12" ht="12" customHeight="1">
      <c r="A62" s="5"/>
      <c r="B62" s="5"/>
      <c r="C62" s="284"/>
      <c r="D62" s="5"/>
      <c r="E62" s="5"/>
      <c r="F62" s="5"/>
      <c r="G62" s="5"/>
      <c r="H62" s="5"/>
      <c r="I62" s="5"/>
      <c r="J62" s="5"/>
      <c r="K62" s="5"/>
      <c r="L62" s="5"/>
    </row>
    <row r="63" spans="1:12" ht="12" customHeight="1">
      <c r="A63" s="5"/>
      <c r="B63" s="5"/>
      <c r="C63" s="312" t="s">
        <v>34</v>
      </c>
      <c r="D63" s="7" t="s">
        <v>327</v>
      </c>
      <c r="E63" s="5"/>
      <c r="F63" s="5"/>
      <c r="G63" s="5"/>
      <c r="H63" s="5"/>
      <c r="I63" s="5"/>
      <c r="J63" s="5"/>
      <c r="K63" s="5"/>
      <c r="L63" s="5"/>
    </row>
    <row r="64" spans="1:12" ht="12" customHeight="1">
      <c r="A64" s="5"/>
      <c r="B64" s="5"/>
      <c r="C64" s="309" t="s">
        <v>35</v>
      </c>
      <c r="D64" s="7" t="s">
        <v>276</v>
      </c>
      <c r="E64" s="5"/>
      <c r="F64" s="5"/>
      <c r="G64" s="5"/>
      <c r="H64" s="5"/>
      <c r="I64" s="5"/>
      <c r="J64" s="5"/>
      <c r="K64" s="5"/>
      <c r="L64" s="5"/>
    </row>
    <row r="65" spans="1:12" ht="12" customHeight="1">
      <c r="A65" s="5"/>
      <c r="B65" s="5"/>
      <c r="C65" s="309" t="s">
        <v>36</v>
      </c>
      <c r="D65" s="7" t="s">
        <v>275</v>
      </c>
      <c r="E65" s="5"/>
      <c r="F65" s="5"/>
      <c r="G65" s="5"/>
      <c r="H65" s="5"/>
      <c r="I65" s="5"/>
      <c r="J65" s="5"/>
      <c r="K65" s="5"/>
      <c r="L65" s="5"/>
    </row>
    <row r="66" spans="1:12" ht="12" customHeight="1">
      <c r="A66" s="5"/>
      <c r="B66" s="5"/>
      <c r="C66" s="309" t="s">
        <v>37</v>
      </c>
      <c r="D66" s="7" t="s">
        <v>276</v>
      </c>
      <c r="E66" s="5"/>
      <c r="F66" s="5"/>
      <c r="G66" s="5"/>
      <c r="H66" s="5"/>
      <c r="I66" s="5"/>
      <c r="J66" s="5"/>
      <c r="K66" s="5"/>
      <c r="L66" s="5"/>
    </row>
    <row r="67" spans="1:12" ht="12" customHeight="1">
      <c r="A67" s="5"/>
      <c r="B67" s="5"/>
      <c r="C67" s="309" t="s">
        <v>38</v>
      </c>
      <c r="D67" s="7" t="s">
        <v>275</v>
      </c>
      <c r="E67" s="5"/>
      <c r="F67" s="5"/>
      <c r="G67" s="5"/>
      <c r="H67" s="5"/>
      <c r="I67" s="5"/>
      <c r="J67" s="5"/>
      <c r="K67" s="5"/>
      <c r="L67" s="5"/>
    </row>
    <row r="68" spans="1:12" ht="12" customHeight="1">
      <c r="A68" s="5"/>
      <c r="B68" s="5"/>
      <c r="C68" s="309" t="s">
        <v>39</v>
      </c>
      <c r="D68" s="6" t="s">
        <v>372</v>
      </c>
      <c r="E68" s="6"/>
      <c r="F68" s="5"/>
      <c r="G68" s="5"/>
      <c r="H68" s="5"/>
      <c r="I68" s="5"/>
      <c r="J68" s="5"/>
      <c r="K68" s="5"/>
      <c r="L68" s="5"/>
    </row>
    <row r="69" spans="1:12" ht="12" customHeight="1">
      <c r="A69" s="5"/>
      <c r="B69" s="5"/>
      <c r="C69" s="313"/>
      <c r="D69" s="6"/>
      <c r="E69" s="6"/>
      <c r="F69" s="5"/>
      <c r="G69" s="5"/>
      <c r="H69" s="5"/>
      <c r="I69" s="5"/>
      <c r="J69" s="5"/>
      <c r="K69" s="5"/>
      <c r="L69" s="5"/>
    </row>
    <row r="70" spans="1:12" ht="12" customHeight="1">
      <c r="A70" s="4" t="s">
        <v>0</v>
      </c>
      <c r="B70" s="4" t="s">
        <v>1</v>
      </c>
      <c r="C70" s="309" t="s">
        <v>2</v>
      </c>
      <c r="D70" s="4" t="s">
        <v>3</v>
      </c>
      <c r="E70" s="4" t="s">
        <v>4</v>
      </c>
      <c r="F70" s="4" t="s">
        <v>5</v>
      </c>
      <c r="G70" s="4" t="s">
        <v>6</v>
      </c>
      <c r="H70" s="4" t="s">
        <v>7</v>
      </c>
      <c r="I70" s="4" t="s">
        <v>8</v>
      </c>
      <c r="J70" s="4" t="s">
        <v>9</v>
      </c>
      <c r="K70" s="4" t="s">
        <v>10</v>
      </c>
      <c r="L70" s="4" t="s">
        <v>11</v>
      </c>
    </row>
    <row r="71" spans="1:12" ht="12" customHeight="1">
      <c r="A71" s="5"/>
      <c r="B71" s="5"/>
      <c r="C71" s="309" t="s">
        <v>40</v>
      </c>
      <c r="D71" s="6"/>
      <c r="E71" s="6"/>
      <c r="F71" s="5"/>
      <c r="G71" s="5"/>
      <c r="H71" s="5"/>
      <c r="I71" s="8"/>
      <c r="J71" s="5"/>
      <c r="K71" s="5"/>
      <c r="L71" s="5"/>
    </row>
    <row r="72" spans="1:12" ht="12" customHeight="1">
      <c r="A72" s="5"/>
      <c r="B72" s="5"/>
      <c r="C72" s="313"/>
      <c r="D72" s="6"/>
      <c r="E72" s="6"/>
      <c r="F72" s="5"/>
      <c r="G72" s="5"/>
      <c r="H72" s="5"/>
      <c r="I72" s="8"/>
      <c r="J72" s="5"/>
      <c r="K72" s="5"/>
      <c r="L72" s="5"/>
    </row>
    <row r="73" spans="1:12" ht="12" customHeight="1">
      <c r="A73" s="5"/>
      <c r="B73" s="5"/>
      <c r="C73" s="313"/>
      <c r="D73" s="6"/>
      <c r="E73" s="6"/>
      <c r="F73" s="5"/>
      <c r="G73" s="5"/>
      <c r="H73" s="5"/>
      <c r="I73" s="8"/>
      <c r="J73" s="5"/>
      <c r="K73" s="5"/>
      <c r="L73" s="5"/>
    </row>
    <row r="74" spans="1:12" ht="12" customHeight="1">
      <c r="A74" s="5"/>
      <c r="B74" s="5"/>
      <c r="C74" s="313"/>
      <c r="D74" s="6"/>
      <c r="E74" s="6"/>
      <c r="F74" s="5"/>
      <c r="G74" s="5"/>
      <c r="H74" s="5"/>
      <c r="I74" s="8"/>
      <c r="J74" s="5"/>
      <c r="K74" s="5"/>
      <c r="L74" s="5"/>
    </row>
    <row r="75" spans="1:12" ht="12" customHeight="1">
      <c r="A75" s="5"/>
      <c r="B75" s="5"/>
      <c r="C75" s="313"/>
      <c r="D75" s="6"/>
      <c r="E75" s="6"/>
      <c r="F75" s="5"/>
      <c r="G75" s="5"/>
      <c r="H75" s="5"/>
      <c r="I75" s="5"/>
      <c r="J75" s="5"/>
      <c r="K75" s="5"/>
      <c r="L75" s="5"/>
    </row>
    <row r="76" spans="1:12" ht="12" customHeight="1">
      <c r="A76" s="5"/>
      <c r="B76" s="5"/>
      <c r="C76" s="313"/>
      <c r="D76" s="6"/>
      <c r="E76" s="6"/>
      <c r="F76" s="5"/>
      <c r="G76" s="5"/>
      <c r="H76" s="5"/>
      <c r="I76" s="5"/>
      <c r="J76" s="5"/>
      <c r="K76" s="5"/>
      <c r="L76" s="5"/>
    </row>
    <row r="77" spans="1:12" ht="12" customHeight="1">
      <c r="A77" s="5"/>
      <c r="B77" s="5"/>
      <c r="C77" s="313"/>
      <c r="D77" s="6"/>
      <c r="E77" s="6"/>
      <c r="F77" s="5"/>
      <c r="G77" s="5"/>
      <c r="H77" s="5"/>
      <c r="I77" s="5"/>
      <c r="J77" s="5"/>
      <c r="K77" s="5"/>
      <c r="L77" s="5"/>
    </row>
  </sheetData>
  <pageMargins left="0.75" right="0.75" top="1" bottom="1" header="0.5" footer="0.5"/>
  <pageSetup scale="94" orientation="landscape" r:id="rId1"/>
  <headerFooter>
    <oddFooter>&amp;L&amp;"Helvetica,Regular"&amp;12&amp;K000000	&amp;P</oddFooter>
  </headerFooter>
  <ignoredErrors>
    <ignoredError sqref="L47"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V7"/>
  <sheetViews>
    <sheetView showGridLines="0" topLeftCell="A7" workbookViewId="0">
      <selection activeCell="A8" sqref="A8"/>
    </sheetView>
  </sheetViews>
  <sheetFormatPr defaultColWidth="7.69921875" defaultRowHeight="20.100000000000001" customHeight="1"/>
  <cols>
    <col min="1" max="256" width="7.69921875" style="255"/>
  </cols>
  <sheetData>
    <row r="7" spans="1:11" ht="20.100000000000001" customHeight="1">
      <c r="A7" s="385" t="s">
        <v>373</v>
      </c>
      <c r="B7" s="385"/>
      <c r="C7" s="385"/>
      <c r="D7" s="385"/>
      <c r="E7" s="385"/>
      <c r="F7" s="385"/>
      <c r="G7" s="385"/>
      <c r="H7" s="385"/>
      <c r="I7" s="385"/>
      <c r="J7" s="385"/>
      <c r="K7" s="385"/>
    </row>
  </sheetData>
  <mergeCells count="1">
    <mergeCell ref="A7:K7"/>
  </mergeCells>
  <pageMargins left="0.75" right="0.75" top="1" bottom="1" header="0.5" footer="0.5"/>
  <pageSetup scale="75" orientation="portrait"/>
  <headerFooter>
    <oddFooter>&amp;L&amp;"Helvetica,Regular"&amp;12&amp;K000000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7"/>
  <sheetViews>
    <sheetView showGridLines="0" workbookViewId="0">
      <selection activeCell="A18" sqref="A18"/>
    </sheetView>
  </sheetViews>
  <sheetFormatPr defaultColWidth="7.69921875" defaultRowHeight="20.100000000000001" customHeight="1"/>
  <cols>
    <col min="1" max="1" width="21.69921875" style="257" customWidth="1"/>
    <col min="2" max="2" width="30.8984375" style="257" customWidth="1"/>
    <col min="3" max="5" width="5.59765625" style="257" customWidth="1"/>
    <col min="6" max="256" width="7.69921875" style="257" customWidth="1"/>
  </cols>
  <sheetData>
    <row r="1" spans="1:5" ht="12" customHeight="1">
      <c r="A1" s="71" t="s">
        <v>44</v>
      </c>
      <c r="B1" s="71" t="s">
        <v>91</v>
      </c>
      <c r="C1" s="63"/>
      <c r="D1" s="64"/>
      <c r="E1" s="65"/>
    </row>
    <row r="2" spans="1:5" ht="12" customHeight="1">
      <c r="A2" s="256" t="s">
        <v>233</v>
      </c>
      <c r="B2" s="72" t="str">
        <f>'Participants '!$L$6</f>
        <v>Contestant Liaison</v>
      </c>
      <c r="C2" s="68"/>
      <c r="D2" s="69"/>
      <c r="E2" s="70"/>
    </row>
    <row r="3" spans="1:5" ht="27.75" customHeight="1">
      <c r="A3" s="256" t="s">
        <v>234</v>
      </c>
      <c r="B3" s="72" t="str">
        <f>'Participants '!$L$6</f>
        <v>Contestant Liaison</v>
      </c>
      <c r="C3" s="68"/>
      <c r="D3" s="69"/>
      <c r="E3" s="70"/>
    </row>
    <row r="4" spans="1:5" ht="24.75" customHeight="1">
      <c r="A4" s="256" t="s">
        <v>235</v>
      </c>
      <c r="B4" s="72" t="str">
        <f>'Participants '!$L$18</f>
        <v>Chief Judge</v>
      </c>
      <c r="C4" s="68"/>
      <c r="D4" s="69"/>
      <c r="E4" s="70"/>
    </row>
    <row r="5" spans="1:5" ht="12" customHeight="1">
      <c r="A5" s="256" t="s">
        <v>236</v>
      </c>
      <c r="B5" s="72" t="str">
        <f>'Participants '!$L$18</f>
        <v>Chief Judge</v>
      </c>
      <c r="C5" s="68"/>
      <c r="D5" s="69"/>
      <c r="E5" s="70"/>
    </row>
    <row r="6" spans="1:5" ht="14.25" customHeight="1">
      <c r="A6" s="256" t="s">
        <v>237</v>
      </c>
      <c r="B6" s="72" t="str">
        <f>'Participants '!$L$16</f>
        <v xml:space="preserve">Sergeant-At-Arms </v>
      </c>
      <c r="C6" s="68"/>
      <c r="D6" s="69"/>
      <c r="E6" s="70"/>
    </row>
    <row r="7" spans="1:5" ht="12" customHeight="1">
      <c r="A7" s="256" t="s">
        <v>238</v>
      </c>
      <c r="B7" s="72" t="str">
        <f>'Participants '!$L$16</f>
        <v xml:space="preserve">Sergeant-At-Arms </v>
      </c>
      <c r="C7" s="68"/>
      <c r="D7" s="69"/>
      <c r="E7" s="70"/>
    </row>
    <row r="8" spans="1:5" ht="12" customHeight="1">
      <c r="A8" s="256" t="s">
        <v>239</v>
      </c>
      <c r="B8" s="72" t="str">
        <f>'Participants '!$L$5</f>
        <v>Contest Chair</v>
      </c>
      <c r="C8" s="68"/>
      <c r="D8" s="69"/>
      <c r="E8" s="70"/>
    </row>
    <row r="9" spans="1:5" ht="12" customHeight="1">
      <c r="A9" s="256" t="s">
        <v>240</v>
      </c>
      <c r="B9" s="72" t="str">
        <f>'Participants '!$L$5</f>
        <v>Contest Chair</v>
      </c>
      <c r="C9" s="68"/>
      <c r="D9" s="69"/>
      <c r="E9" s="70"/>
    </row>
    <row r="10" spans="1:5" ht="26.25" customHeight="1">
      <c r="A10" s="256" t="s">
        <v>241</v>
      </c>
      <c r="B10" s="72" t="str">
        <f>'Participants '!$L$7</f>
        <v>Division Treasurer</v>
      </c>
      <c r="C10" s="68"/>
      <c r="D10" s="69"/>
      <c r="E10" s="70"/>
    </row>
    <row r="11" spans="1:5" ht="24" customHeight="1">
      <c r="A11" s="256" t="s">
        <v>349</v>
      </c>
      <c r="B11" s="72" t="str">
        <f>'Participants '!$L$7</f>
        <v>Division Treasurer</v>
      </c>
      <c r="C11" s="68"/>
      <c r="D11" s="69"/>
      <c r="E11" s="70"/>
    </row>
    <row r="12" spans="1:5" ht="12" customHeight="1">
      <c r="A12" s="256" t="s">
        <v>242</v>
      </c>
      <c r="B12" s="72" t="str">
        <f>'Participants '!$L$12&amp;"/"&amp;'Participants '!$L$13</f>
        <v xml:space="preserve">Evaluation TM/Humorous Speech TM </v>
      </c>
      <c r="C12" s="68"/>
      <c r="D12" s="69"/>
      <c r="E12" s="70"/>
    </row>
    <row r="13" spans="1:5" ht="12" customHeight="1">
      <c r="A13" s="256" t="s">
        <v>243</v>
      </c>
      <c r="B13" s="72" t="str">
        <f>'Participants '!$L$19&amp;"/"&amp;'Participants '!$L$20</f>
        <v>Food Chair/Food Assistant</v>
      </c>
      <c r="C13" s="68"/>
      <c r="D13" s="69"/>
      <c r="E13" s="70"/>
    </row>
    <row r="14" spans="1:5" ht="12" customHeight="1">
      <c r="A14" s="256" t="s">
        <v>244</v>
      </c>
      <c r="B14" s="72" t="str">
        <f>'Participants '!$L$10</f>
        <v>Protocol Officer</v>
      </c>
      <c r="C14" s="68"/>
      <c r="D14" s="69"/>
      <c r="E14" s="70"/>
    </row>
    <row r="15" spans="1:5" ht="12" customHeight="1">
      <c r="A15" s="256" t="s">
        <v>245</v>
      </c>
      <c r="B15" s="72" t="str">
        <f>'Participants '!$L$10</f>
        <v>Protocol Officer</v>
      </c>
      <c r="C15" s="68"/>
      <c r="D15" s="69"/>
      <c r="E15" s="70"/>
    </row>
    <row r="16" spans="1:5" ht="12" customHeight="1">
      <c r="A16" s="256" t="s">
        <v>246</v>
      </c>
      <c r="B16" s="72" t="str">
        <f>'Participants '!$L$28</f>
        <v>Raffle Chair</v>
      </c>
      <c r="C16" s="68"/>
      <c r="D16" s="69"/>
      <c r="E16" s="70"/>
    </row>
    <row r="17" spans="1:5" ht="12" customHeight="1">
      <c r="A17" s="256" t="s">
        <v>247</v>
      </c>
      <c r="B17" s="72" t="str">
        <f>'Participants '!$L$37</f>
        <v>Set-Up/Clean-Up Team</v>
      </c>
      <c r="C17" s="73"/>
      <c r="D17" s="74"/>
      <c r="E17" s="75"/>
    </row>
  </sheetData>
  <pageMargins left="0.75" right="0.75" top="1" bottom="1" header="0.5" footer="0.5"/>
  <pageSetup orientation="portrait"/>
  <headerFooter>
    <oddFooter>&amp;L&amp;"Helvetica,Regular"&amp;12&amp;K000000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workbookViewId="0"/>
  </sheetViews>
  <sheetFormatPr defaultColWidth="7.69921875" defaultRowHeight="20.100000000000001" customHeight="1"/>
  <cols>
    <col min="1" max="1" width="81.8984375" style="258" customWidth="1"/>
    <col min="2" max="5" width="5.8984375" style="258" customWidth="1"/>
    <col min="6" max="256" width="7.69921875" style="258" customWidth="1"/>
  </cols>
  <sheetData>
    <row r="1" spans="1:5" ht="17.100000000000001" customHeight="1">
      <c r="A1" s="259" t="s">
        <v>248</v>
      </c>
      <c r="B1" s="260"/>
      <c r="C1" s="260"/>
      <c r="D1" s="260"/>
      <c r="E1" s="260"/>
    </row>
    <row r="2" spans="1:5" ht="12" customHeight="1">
      <c r="A2" s="261" t="s">
        <v>249</v>
      </c>
      <c r="B2" s="260"/>
      <c r="C2" s="260"/>
      <c r="D2" s="260"/>
      <c r="E2" s="260"/>
    </row>
    <row r="3" spans="1:5" ht="12" customHeight="1">
      <c r="A3" s="262" t="s">
        <v>250</v>
      </c>
      <c r="B3" s="260"/>
      <c r="C3" s="260"/>
      <c r="D3" s="260"/>
      <c r="E3" s="260"/>
    </row>
    <row r="4" spans="1:5" ht="12" customHeight="1">
      <c r="A4" s="261" t="s">
        <v>251</v>
      </c>
      <c r="B4" s="260"/>
      <c r="C4" s="260"/>
      <c r="D4" s="260"/>
      <c r="E4" s="260"/>
    </row>
    <row r="5" spans="1:5" ht="12" customHeight="1">
      <c r="A5" s="263" t="s">
        <v>252</v>
      </c>
      <c r="B5" s="260"/>
      <c r="C5" s="260"/>
      <c r="D5" s="260"/>
      <c r="E5" s="260"/>
    </row>
    <row r="6" spans="1:5" ht="12" customHeight="1">
      <c r="A6" s="264" t="s">
        <v>253</v>
      </c>
      <c r="B6" s="260"/>
      <c r="C6" s="260"/>
      <c r="D6" s="260"/>
      <c r="E6" s="260"/>
    </row>
    <row r="7" spans="1:5" ht="132" customHeight="1">
      <c r="A7" s="261" t="s">
        <v>254</v>
      </c>
      <c r="B7" s="260"/>
      <c r="C7" s="260"/>
      <c r="D7" s="260"/>
      <c r="E7" s="260"/>
    </row>
    <row r="8" spans="1:5" ht="12" customHeight="1">
      <c r="A8" s="265"/>
      <c r="B8" s="260"/>
      <c r="C8" s="260"/>
      <c r="D8" s="260"/>
      <c r="E8" s="260"/>
    </row>
    <row r="9" spans="1:5" ht="12" customHeight="1">
      <c r="A9" s="266" t="s">
        <v>255</v>
      </c>
      <c r="B9" s="260"/>
      <c r="C9" s="260"/>
      <c r="D9" s="260"/>
      <c r="E9" s="260"/>
    </row>
    <row r="10" spans="1:5" ht="36" customHeight="1">
      <c r="A10" s="261" t="s">
        <v>256</v>
      </c>
      <c r="B10" s="260"/>
      <c r="C10" s="260"/>
      <c r="D10" s="260"/>
      <c r="E10" s="260"/>
    </row>
    <row r="11" spans="1:5" ht="12" customHeight="1">
      <c r="A11" s="267"/>
      <c r="B11" s="260"/>
      <c r="C11" s="260"/>
      <c r="D11" s="260"/>
      <c r="E11" s="260"/>
    </row>
    <row r="12" spans="1:5" ht="12" customHeight="1">
      <c r="A12" s="266" t="s">
        <v>257</v>
      </c>
      <c r="B12" s="260"/>
      <c r="C12" s="260"/>
      <c r="D12" s="260"/>
      <c r="E12" s="260"/>
    </row>
    <row r="13" spans="1:5" ht="108" customHeight="1">
      <c r="A13" s="261" t="s">
        <v>258</v>
      </c>
      <c r="B13" s="260"/>
      <c r="C13" s="260"/>
      <c r="D13" s="260"/>
      <c r="E13" s="260"/>
    </row>
    <row r="14" spans="1:5" ht="12" customHeight="1">
      <c r="A14" s="267"/>
      <c r="B14" s="260"/>
      <c r="C14" s="260"/>
      <c r="D14" s="260"/>
      <c r="E14" s="260"/>
    </row>
    <row r="15" spans="1:5" ht="12" customHeight="1">
      <c r="A15" s="266" t="s">
        <v>259</v>
      </c>
      <c r="B15" s="260"/>
      <c r="C15" s="260"/>
      <c r="D15" s="260"/>
      <c r="E15" s="260"/>
    </row>
    <row r="16" spans="1:5" ht="60" customHeight="1">
      <c r="A16" s="261" t="s">
        <v>260</v>
      </c>
      <c r="B16" s="260"/>
      <c r="C16" s="260"/>
      <c r="D16" s="260"/>
      <c r="E16" s="260"/>
    </row>
    <row r="17" spans="1:5" ht="12" customHeight="1">
      <c r="A17" s="267"/>
      <c r="B17" s="260"/>
      <c r="C17" s="260"/>
      <c r="D17" s="260"/>
      <c r="E17" s="260"/>
    </row>
    <row r="18" spans="1:5" ht="12" customHeight="1">
      <c r="A18" s="267"/>
      <c r="B18" s="260"/>
      <c r="C18" s="260"/>
      <c r="D18" s="260"/>
      <c r="E18" s="260"/>
    </row>
    <row r="19" spans="1:5" ht="12" customHeight="1">
      <c r="A19" s="263" t="s">
        <v>261</v>
      </c>
      <c r="B19" s="260"/>
      <c r="C19" s="260"/>
      <c r="D19" s="260"/>
      <c r="E19" s="260"/>
    </row>
    <row r="20" spans="1:5" ht="12" customHeight="1">
      <c r="A20" s="266" t="s">
        <v>262</v>
      </c>
      <c r="B20" s="260"/>
      <c r="C20" s="260"/>
      <c r="D20" s="260"/>
      <c r="E20" s="260"/>
    </row>
    <row r="21" spans="1:5" ht="108" customHeight="1">
      <c r="A21" s="268" t="s">
        <v>263</v>
      </c>
      <c r="B21" s="260"/>
      <c r="C21" s="260"/>
      <c r="D21" s="260"/>
      <c r="E21" s="260"/>
    </row>
  </sheetData>
  <hyperlinks>
    <hyperlink ref="A3" r:id="rId1"/>
  </hyperlinks>
  <pageMargins left="0.75" right="0.75" top="1" bottom="1" header="0.5" footer="0.5"/>
  <pageSetup orientation="portrait"/>
  <headerFooter>
    <oddFooter>&amp;L&amp;"Helvetica,Regular"&amp;12&amp;K000000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69"/>
  <sheetViews>
    <sheetView showGridLines="0" tabSelected="1" workbookViewId="0">
      <selection activeCell="E6" sqref="E6"/>
    </sheetView>
  </sheetViews>
  <sheetFormatPr defaultColWidth="7.69921875" defaultRowHeight="12.95" customHeight="1"/>
  <cols>
    <col min="1" max="2" width="7.09765625" style="258" customWidth="1"/>
    <col min="3" max="3" width="16.19921875" style="258" customWidth="1"/>
    <col min="4" max="4" width="38.59765625" style="258" customWidth="1"/>
    <col min="5" max="5" width="22.09765625" style="258" customWidth="1"/>
    <col min="6" max="6" width="25.59765625" style="258" customWidth="1"/>
    <col min="7" max="7" width="13.69921875" style="258" customWidth="1"/>
    <col min="8" max="255" width="7.69921875" style="258" customWidth="1"/>
  </cols>
  <sheetData>
    <row r="1" spans="1:7" ht="20.100000000000001" customHeight="1">
      <c r="A1" s="321" t="str">
        <f>'Participants '!$D$63&amp;" "&amp;'Participants '!$D$64&amp;" and "&amp;'Participants '!$D$65&amp;" Speech Contest Timed Agenda"</f>
        <v>Area XX and YY Evaluation and Humorous Speech Speech Contest Timed Agenda</v>
      </c>
      <c r="B1" s="322"/>
      <c r="C1" s="322"/>
      <c r="D1" s="322"/>
      <c r="E1" s="14"/>
      <c r="F1" s="15"/>
      <c r="G1" s="16"/>
    </row>
    <row r="2" spans="1:7" ht="20.100000000000001" customHeight="1">
      <c r="A2" s="323" t="str">
        <f>'Participants '!$D$68</f>
        <v>xx/yy/16</v>
      </c>
      <c r="B2" s="324"/>
      <c r="C2" s="324"/>
      <c r="D2" s="324"/>
      <c r="E2" s="18"/>
      <c r="F2" s="19"/>
      <c r="G2" s="20"/>
    </row>
    <row r="3" spans="1:7" ht="20.100000000000001" customHeight="1">
      <c r="A3" s="325" t="s">
        <v>374</v>
      </c>
      <c r="B3" s="326"/>
      <c r="C3" s="326"/>
      <c r="D3" s="326"/>
      <c r="E3" s="18"/>
      <c r="F3" s="19"/>
      <c r="G3" s="20"/>
    </row>
    <row r="4" spans="1:7" ht="83.1" customHeight="1">
      <c r="A4" s="327" t="s">
        <v>290</v>
      </c>
      <c r="B4" s="328"/>
      <c r="C4" s="328"/>
      <c r="D4" s="328"/>
      <c r="E4" s="22"/>
      <c r="F4" s="19"/>
      <c r="G4" s="20"/>
    </row>
    <row r="5" spans="1:7" ht="17.100000000000001" customHeight="1">
      <c r="A5" s="23"/>
      <c r="B5" s="24"/>
      <c r="C5" s="24"/>
      <c r="D5" s="25"/>
      <c r="E5" s="27"/>
      <c r="F5" s="19"/>
      <c r="G5" s="20"/>
    </row>
    <row r="6" spans="1:7" ht="20.100000000000001" customHeight="1">
      <c r="A6" s="28" t="s">
        <v>42</v>
      </c>
      <c r="B6" s="29"/>
      <c r="C6" s="30" t="s">
        <v>43</v>
      </c>
      <c r="D6" s="30" t="s">
        <v>44</v>
      </c>
      <c r="E6" s="19"/>
      <c r="F6" s="26"/>
      <c r="G6" s="20"/>
    </row>
    <row r="7" spans="1:7" ht="68.25" customHeight="1">
      <c r="A7" s="288">
        <v>0.6875</v>
      </c>
      <c r="B7" s="33" t="s">
        <v>46</v>
      </c>
      <c r="C7" s="34" t="str">
        <f>'Participants '!$L$5&amp;CHAR(10)&amp;'Participants '!$L$37&amp;CHAR(10)&amp;'Participants '!$L$26&amp;CHAR(10)&amp;'Participants '!$L$27&amp;CHAR(10)&amp;'Participants '!$L$28</f>
        <v>Contest Chair
Set-Up/Clean-Up Team
Registration Chair
Registration Assistant
Raffle Chair</v>
      </c>
      <c r="D7" s="35" t="s">
        <v>47</v>
      </c>
      <c r="E7" s="19"/>
      <c r="F7" s="26"/>
      <c r="G7" s="20"/>
    </row>
    <row r="8" spans="1:7" ht="38.25">
      <c r="A8" s="37">
        <f>A7+B7</f>
        <v>0.69791666666666663</v>
      </c>
      <c r="B8" s="33" t="s">
        <v>48</v>
      </c>
      <c r="C8" s="34" t="str">
        <f>'Participants '!$L$26&amp;CHAR(10)&amp;'Participants '!$L$27&amp;CHAR(10)</f>
        <v xml:space="preserve">Registration Chair
Registration Assistant
</v>
      </c>
      <c r="D8" s="35" t="s">
        <v>307</v>
      </c>
      <c r="E8" s="19"/>
      <c r="F8" s="26"/>
      <c r="G8" s="20"/>
    </row>
    <row r="9" spans="1:7" ht="38.25">
      <c r="A9" s="37">
        <f>A8+B8</f>
        <v>0.70486111111111105</v>
      </c>
      <c r="B9" s="33" t="s">
        <v>50</v>
      </c>
      <c r="C9" s="34" t="str">
        <f>'Participants '!$L$19&amp;CHAR(10)&amp;'Participants '!$L$20&amp;CHAR(10)</f>
        <v xml:space="preserve">Food Chair
Food Assistant
</v>
      </c>
      <c r="D9" s="35" t="s">
        <v>49</v>
      </c>
      <c r="E9" s="19"/>
      <c r="F9" s="26"/>
      <c r="G9" s="20"/>
    </row>
    <row r="10" spans="1:7" ht="25.5">
      <c r="A10" s="37">
        <f>A8+B8</f>
        <v>0.70486111111111105</v>
      </c>
      <c r="B10" s="33" t="s">
        <v>51</v>
      </c>
      <c r="C10" s="34" t="str">
        <f>'Participants '!$L$16&amp;CHAR(10)</f>
        <v xml:space="preserve">Sergeant-At-Arms 
</v>
      </c>
      <c r="D10" s="34" t="s">
        <v>52</v>
      </c>
      <c r="E10" s="26"/>
      <c r="F10" s="26"/>
      <c r="G10" s="20"/>
    </row>
    <row r="11" spans="1:7" ht="89.25">
      <c r="A11" s="37">
        <f t="shared" ref="A11:A18" si="0">A10+B10</f>
        <v>0.70833333333333326</v>
      </c>
      <c r="B11" s="33" t="s">
        <v>46</v>
      </c>
      <c r="C11" s="34" t="str">
        <f>'Participants '!$L$18&amp;CHAR(10)&amp;"Judges"&amp;CHAR(10)&amp;'Participants '!$L$23&amp;CHAR(10)&amp;'Participants '!$L$24&amp;CHAR(10)&amp;'Participants '!$L$21&amp;CHAR(10)&amp;'Participants '!$L$22&amp;CHAR(10)&amp;'Participants '!$L$9</f>
        <v>Chief Judge
Judges
Chief Ballot Counter 
Ballot Counter 
Chief Timer 
Assistant Timer 
Contest Evaluator</v>
      </c>
      <c r="D11" s="35" t="s">
        <v>53</v>
      </c>
      <c r="E11" s="19"/>
      <c r="F11" s="26"/>
      <c r="G11" s="20"/>
    </row>
    <row r="12" spans="1:7" ht="102">
      <c r="A12" s="37">
        <f t="shared" si="0"/>
        <v>0.71874999999999989</v>
      </c>
      <c r="B12" s="33" t="s">
        <v>46</v>
      </c>
      <c r="C12" s="34" t="str">
        <f>'Participants '!$L$12&amp;CHAR(10)&amp;'Participants '!$L$18&amp;CHAR(10)&amp;'Participants '!$L$9&amp;CHAR(10)&amp;'Participants '!$L$16&amp;CHAR(10)&amp;'Participants '!$L$21&amp;CHAR(10)&amp;'Participants '!$L$22&amp;CHAR(10)&amp;"All Evaluation Contestants"</f>
        <v>Evaluation TM
Chief Judge
Contest Evaluator
Sergeant-At-Arms 
Chief Timer 
Assistant Timer 
All Evaluation Contestants</v>
      </c>
      <c r="D12" s="35" t="s">
        <v>360</v>
      </c>
      <c r="E12" s="39"/>
      <c r="F12" s="26"/>
      <c r="G12" s="20"/>
    </row>
    <row r="13" spans="1:7" ht="102">
      <c r="A13" s="37">
        <f t="shared" si="0"/>
        <v>0.72916666666666652</v>
      </c>
      <c r="B13" s="33" t="s">
        <v>54</v>
      </c>
      <c r="C13" s="34" t="str">
        <f>'Participants '!$L$13&amp;CHAR(10)&amp;'Participants '!$L$18&amp;CHAR(10)&amp;'Participants '!$L$9&amp;CHAR(10)&amp;'Participants '!$L$16&amp;CHAR(10)&amp;'Participants '!$L$21&amp;CHAR(10)&amp;'Participants '!$L$22&amp;CHAR(10)&amp;"All Humorous Speech Contestants"</f>
        <v>Humorous Speech TM 
Chief Judge
Contest Evaluator
Sergeant-At-Arms 
Chief Timer 
Assistant Timer 
All Humorous Speech Contestants</v>
      </c>
      <c r="D13" s="35" t="s">
        <v>361</v>
      </c>
      <c r="E13" s="19"/>
      <c r="F13" s="26"/>
      <c r="G13" s="20"/>
    </row>
    <row r="14" spans="1:7" ht="17.100000000000001" customHeight="1">
      <c r="A14" s="37">
        <f t="shared" si="0"/>
        <v>0.74305555555555536</v>
      </c>
      <c r="B14" s="33" t="s">
        <v>55</v>
      </c>
      <c r="C14" s="34" t="str">
        <f>'Participants '!$L$10</f>
        <v>Protocol Officer</v>
      </c>
      <c r="D14" s="35" t="s">
        <v>56</v>
      </c>
      <c r="E14" s="19"/>
      <c r="F14" s="26"/>
      <c r="G14" s="20"/>
    </row>
    <row r="15" spans="1:7" ht="17.100000000000001" customHeight="1">
      <c r="A15" s="37">
        <f t="shared" si="0"/>
        <v>0.74861111111111089</v>
      </c>
      <c r="B15" s="33" t="s">
        <v>57</v>
      </c>
      <c r="C15" s="34" t="str">
        <f>'Participants '!$L$16</f>
        <v xml:space="preserve">Sergeant-At-Arms </v>
      </c>
      <c r="D15" s="35" t="s">
        <v>58</v>
      </c>
      <c r="E15" s="19"/>
      <c r="F15" s="26"/>
      <c r="G15" s="20"/>
    </row>
    <row r="16" spans="1:7" ht="123.75" customHeight="1">
      <c r="A16" s="37">
        <f t="shared" si="0"/>
        <v>0.74999999999999978</v>
      </c>
      <c r="B16" s="33" t="s">
        <v>59</v>
      </c>
      <c r="C16" s="34" t="str">
        <f>'Participants '!$L$16</f>
        <v xml:space="preserve">Sergeant-At-Arms </v>
      </c>
      <c r="D16" s="35" t="s">
        <v>329</v>
      </c>
      <c r="E16" s="40"/>
      <c r="F16" s="26"/>
      <c r="G16" s="20"/>
    </row>
    <row r="17" spans="1:7" ht="76.7" customHeight="1">
      <c r="A17" s="37">
        <f t="shared" si="0"/>
        <v>0.75069444444444422</v>
      </c>
      <c r="B17" s="33" t="s">
        <v>60</v>
      </c>
      <c r="C17" s="34" t="str">
        <f>'Participants '!$L$2</f>
        <v>Area Director XX</v>
      </c>
      <c r="D17" s="35" t="s">
        <v>61</v>
      </c>
      <c r="E17" s="19"/>
      <c r="F17" s="26"/>
      <c r="G17" s="20"/>
    </row>
    <row r="18" spans="1:7" ht="38.25">
      <c r="A18" s="37">
        <f t="shared" si="0"/>
        <v>0.75347222222222199</v>
      </c>
      <c r="B18" s="33" t="s">
        <v>59</v>
      </c>
      <c r="C18" s="34" t="str">
        <f>'Participants '!$L$2</f>
        <v>Area Director XX</v>
      </c>
      <c r="D18" s="35" t="s">
        <v>293</v>
      </c>
      <c r="E18" s="19"/>
      <c r="F18" s="26"/>
      <c r="G18" s="20"/>
    </row>
    <row r="19" spans="1:7" ht="20.100000000000001" customHeight="1">
      <c r="A19" s="315" t="str">
        <f>'Participants '!$D$64&amp;" Contest"</f>
        <v>Evaluation Contest</v>
      </c>
      <c r="B19" s="316"/>
      <c r="C19" s="316"/>
      <c r="D19" s="317"/>
      <c r="E19" s="19"/>
      <c r="F19" s="26"/>
      <c r="G19" s="20"/>
    </row>
    <row r="20" spans="1:7" ht="306">
      <c r="A20" s="41">
        <f>A18+B18</f>
        <v>0.75416666666666643</v>
      </c>
      <c r="B20" s="42" t="s">
        <v>51</v>
      </c>
      <c r="C20" s="43" t="str">
        <f>'Participants '!$L$12</f>
        <v>Evaluation TM</v>
      </c>
      <c r="D20" s="44" t="s">
        <v>313</v>
      </c>
      <c r="E20" s="27"/>
      <c r="F20" s="19"/>
      <c r="G20" s="46"/>
    </row>
    <row r="21" spans="1:7" ht="255">
      <c r="A21" s="47"/>
      <c r="B21" s="48"/>
      <c r="C21" s="49"/>
      <c r="D21" s="50" t="s">
        <v>362</v>
      </c>
      <c r="E21" s="19"/>
      <c r="F21" s="19"/>
      <c r="G21" s="20"/>
    </row>
    <row r="22" spans="1:7" ht="40.700000000000003" customHeight="1">
      <c r="A22" s="37">
        <f>A20+B20</f>
        <v>0.75763888888888864</v>
      </c>
      <c r="B22" s="33" t="s">
        <v>59</v>
      </c>
      <c r="C22" s="34" t="str">
        <f>'Participants '!$L$18</f>
        <v>Chief Judge</v>
      </c>
      <c r="D22" s="35" t="s">
        <v>62</v>
      </c>
      <c r="E22" s="19"/>
      <c r="F22" s="26"/>
      <c r="G22" s="20"/>
    </row>
    <row r="23" spans="1:7" s="258" customFormat="1" ht="34.5" customHeight="1">
      <c r="A23" s="37">
        <f t="shared" ref="A23:A40" si="1">A22+B22</f>
        <v>0.75833333333333308</v>
      </c>
      <c r="B23" s="33" t="s">
        <v>59</v>
      </c>
      <c r="C23" s="34" t="str">
        <f>'Participants '!$L$12&amp;CHAR(10)</f>
        <v xml:space="preserve">Evaluation TM
</v>
      </c>
      <c r="D23" s="51" t="s">
        <v>314</v>
      </c>
      <c r="E23" s="19"/>
      <c r="F23" s="26"/>
      <c r="G23" s="20"/>
    </row>
    <row r="24" spans="1:7" s="258" customFormat="1" ht="51">
      <c r="A24" s="37">
        <f t="shared" si="1"/>
        <v>0.75902777777777752</v>
      </c>
      <c r="B24" s="56">
        <v>4.8611111111111112E-3</v>
      </c>
      <c r="C24" s="34" t="str">
        <f>'Participants '!$L$14&amp;CHAR(10)</f>
        <v xml:space="preserve">Model Speaker - Area XX
</v>
      </c>
      <c r="D24" s="279" t="s">
        <v>304</v>
      </c>
      <c r="E24" s="19"/>
      <c r="F24" s="26"/>
      <c r="G24" s="20"/>
    </row>
    <row r="25" spans="1:7" s="258" customFormat="1" ht="51">
      <c r="A25" s="37">
        <f>A24+B24</f>
        <v>0.76388888888888862</v>
      </c>
      <c r="B25" s="56">
        <v>3.472222222222222E-3</v>
      </c>
      <c r="C25" s="34"/>
      <c r="D25" s="279" t="s">
        <v>305</v>
      </c>
      <c r="E25" s="19"/>
      <c r="F25" s="26"/>
      <c r="G25" s="20"/>
    </row>
    <row r="26" spans="1:7" s="258" customFormat="1" ht="89.25">
      <c r="A26" s="37">
        <f>A25+B25</f>
        <v>0.76736111111111083</v>
      </c>
      <c r="B26" s="56">
        <v>1.3888888888888888E-2</v>
      </c>
      <c r="C26" s="34" t="str">
        <f>'Participants '!$L$12</f>
        <v>Evaluation TM</v>
      </c>
      <c r="D26" s="279" t="s">
        <v>315</v>
      </c>
      <c r="E26" s="19"/>
      <c r="F26" s="26"/>
      <c r="G26" s="20"/>
    </row>
    <row r="27" spans="1:7" s="258" customFormat="1" ht="102">
      <c r="A27" s="37">
        <f t="shared" si="1"/>
        <v>0.78124999999999967</v>
      </c>
      <c r="B27" s="56">
        <v>1.3888888888888889E-3</v>
      </c>
      <c r="C27" s="34" t="str">
        <f>'Participants '!$L$12</f>
        <v>Evaluation TM</v>
      </c>
      <c r="D27" s="35" t="s">
        <v>317</v>
      </c>
      <c r="E27" s="19"/>
      <c r="F27" s="26"/>
      <c r="G27" s="20"/>
    </row>
    <row r="28" spans="1:7" s="258" customFormat="1" ht="85.5" customHeight="1">
      <c r="A28" s="37">
        <f t="shared" si="1"/>
        <v>0.78263888888888855</v>
      </c>
      <c r="B28" s="56">
        <v>1.3888888888888889E-3</v>
      </c>
      <c r="C28" s="34" t="str">
        <f>'Participants '!$L$18&amp;CHAR(10)&amp;'Participants '!$L$21&amp;CHAR(10)&amp;'Participants '!$L$23&amp;CHAR(10)&amp;'Participants '!$L$24&amp;CHAR(10)&amp;'Participants '!$L$25</f>
        <v xml:space="preserve">Chief Judge
Chief Timer 
Chief Ballot Counter 
Ballot Counter 
Ballot Counter </v>
      </c>
      <c r="D28" s="35" t="s">
        <v>316</v>
      </c>
      <c r="E28" s="19"/>
      <c r="F28" s="26"/>
      <c r="G28" s="20"/>
    </row>
    <row r="29" spans="1:7" s="258" customFormat="1" ht="301.5" customHeight="1">
      <c r="A29" s="37">
        <f t="shared" si="1"/>
        <v>0.78402777777777743</v>
      </c>
      <c r="B29" s="33" t="s">
        <v>51</v>
      </c>
      <c r="C29" s="34" t="str">
        <f>'Participants '!$L$12</f>
        <v>Evaluation TM</v>
      </c>
      <c r="D29" s="35" t="s">
        <v>348</v>
      </c>
      <c r="E29" s="19"/>
      <c r="F29" s="26"/>
      <c r="G29" s="20"/>
    </row>
    <row r="30" spans="1:7" s="258" customFormat="1" ht="36" customHeight="1">
      <c r="A30" s="37">
        <f t="shared" si="1"/>
        <v>0.78749999999999964</v>
      </c>
      <c r="B30" s="33" t="s">
        <v>59</v>
      </c>
      <c r="C30" s="34" t="str">
        <f>'Participants '!$K$12&amp;CHAR(10)</f>
        <v xml:space="preserve">
</v>
      </c>
      <c r="D30" s="51" t="s">
        <v>318</v>
      </c>
      <c r="E30" s="19"/>
      <c r="F30" s="26"/>
      <c r="G30" s="20"/>
    </row>
    <row r="31" spans="1:7" s="258" customFormat="1" ht="51">
      <c r="A31" s="37">
        <f>A30+B30</f>
        <v>0.78819444444444409</v>
      </c>
      <c r="B31" s="56">
        <v>4.8611111111111112E-3</v>
      </c>
      <c r="C31" s="34" t="str">
        <f>'Participants '!$L$15</f>
        <v>Model Speaker - Area YY</v>
      </c>
      <c r="D31" s="279" t="s">
        <v>304</v>
      </c>
      <c r="E31" s="19"/>
      <c r="F31" s="26"/>
      <c r="G31" s="20"/>
    </row>
    <row r="32" spans="1:7" s="258" customFormat="1" ht="51">
      <c r="A32" s="37">
        <f>A31+B31</f>
        <v>0.79305555555555518</v>
      </c>
      <c r="B32" s="56">
        <v>3.472222222222222E-3</v>
      </c>
      <c r="C32" s="34"/>
      <c r="D32" s="279" t="s">
        <v>305</v>
      </c>
      <c r="E32" s="19"/>
      <c r="F32" s="26"/>
      <c r="G32" s="20"/>
    </row>
    <row r="33" spans="1:7" s="258" customFormat="1" ht="80.25" customHeight="1">
      <c r="A33" s="37">
        <f>A32+B32</f>
        <v>0.79652777777777739</v>
      </c>
      <c r="B33" s="56">
        <v>1.3194444444444444E-2</v>
      </c>
      <c r="C33" s="34" t="str">
        <f>'Participants '!$L$12</f>
        <v>Evaluation TM</v>
      </c>
      <c r="D33" s="279" t="s">
        <v>64</v>
      </c>
      <c r="E33" s="19"/>
      <c r="F33" s="26"/>
      <c r="G33" s="20"/>
    </row>
    <row r="34" spans="1:7" s="258" customFormat="1" ht="64.7" customHeight="1">
      <c r="A34" s="37">
        <f t="shared" si="1"/>
        <v>0.80972222222222179</v>
      </c>
      <c r="B34" s="56">
        <v>1.3888888888888889E-3</v>
      </c>
      <c r="C34" s="34" t="str">
        <f>'Participants '!$L$12</f>
        <v>Evaluation TM</v>
      </c>
      <c r="D34" s="35" t="s">
        <v>306</v>
      </c>
      <c r="E34" s="19"/>
      <c r="F34" s="26"/>
      <c r="G34" s="20"/>
    </row>
    <row r="35" spans="1:7" s="258" customFormat="1" ht="90.75" customHeight="1">
      <c r="A35" s="37">
        <f t="shared" si="1"/>
        <v>0.81111111111111067</v>
      </c>
      <c r="B35" s="56">
        <v>1.3888888888888889E-3</v>
      </c>
      <c r="C35" s="34" t="str">
        <f>'Participants '!$L$18&amp;CHAR(10)&amp;'Participants '!$L$21&amp;CHAR(10)&amp;'Participants '!$L$23&amp;CHAR(10)&amp;'Participants '!$L$24&amp;CHAR(10)&amp;'Participants '!$L$25</f>
        <v xml:space="preserve">Chief Judge
Chief Timer 
Chief Ballot Counter 
Ballot Counter 
Ballot Counter </v>
      </c>
      <c r="D35" s="35" t="s">
        <v>328</v>
      </c>
      <c r="E35" s="19"/>
      <c r="F35" s="26"/>
      <c r="G35" s="20"/>
    </row>
    <row r="36" spans="1:7" s="258" customFormat="1" ht="321.75" customHeight="1">
      <c r="A36" s="37">
        <f t="shared" si="1"/>
        <v>0.81249999999999956</v>
      </c>
      <c r="B36" s="56">
        <v>6.9444444444444441E-3</v>
      </c>
      <c r="C36" s="34" t="str">
        <f>'Participants '!$L$12</f>
        <v>Evaluation TM</v>
      </c>
      <c r="D36" s="35" t="s">
        <v>330</v>
      </c>
      <c r="E36" s="19"/>
      <c r="F36" s="26"/>
      <c r="G36" s="20"/>
    </row>
    <row r="37" spans="1:7" s="258" customFormat="1" ht="87.75" customHeight="1">
      <c r="A37" s="37">
        <f t="shared" si="1"/>
        <v>0.81944444444444398</v>
      </c>
      <c r="B37" s="33" t="s">
        <v>59</v>
      </c>
      <c r="C37" s="34" t="str">
        <f>'Participants '!$L$12</f>
        <v>Evaluation TM</v>
      </c>
      <c r="D37" s="35" t="s">
        <v>331</v>
      </c>
      <c r="E37" s="19"/>
      <c r="F37" s="26"/>
      <c r="G37" s="20"/>
    </row>
    <row r="38" spans="1:7" s="258" customFormat="1" ht="55.5" customHeight="1">
      <c r="A38" s="37">
        <f t="shared" si="1"/>
        <v>0.82013888888888842</v>
      </c>
      <c r="B38" s="56">
        <v>6.9444444444444441E-3</v>
      </c>
      <c r="C38" s="34" t="str">
        <f>'Participants '!$L$2&amp;CHAR(10)&amp;'Participants '!$L$4&amp;CHAR(10)&amp;'Participants '!$L$8</f>
        <v>Area Director XX
Division Director
District Representative</v>
      </c>
      <c r="D38" s="35" t="s">
        <v>337</v>
      </c>
      <c r="E38" s="19"/>
      <c r="F38" s="26"/>
      <c r="G38" s="20"/>
    </row>
    <row r="39" spans="1:7" s="258" customFormat="1" ht="165.75">
      <c r="A39" s="37">
        <f t="shared" si="1"/>
        <v>0.82708333333333284</v>
      </c>
      <c r="B39" s="56">
        <v>0</v>
      </c>
      <c r="C39" s="34" t="str">
        <f>'Participants '!$L$12&amp;CHAR(10)&amp;'Participants '!$L$2&amp;CHAR(10)&amp;'Participants '!$L$3&amp;CHAR(10)</f>
        <v xml:space="preserve">Evaluation TM
Area Director XX
Area Director YY
</v>
      </c>
      <c r="D39" s="35" t="s">
        <v>336</v>
      </c>
      <c r="E39" s="19"/>
      <c r="F39" s="26"/>
      <c r="G39" s="20"/>
    </row>
    <row r="40" spans="1:7" s="258" customFormat="1" ht="40.700000000000003" customHeight="1">
      <c r="A40" s="37">
        <f t="shared" si="1"/>
        <v>0.82708333333333284</v>
      </c>
      <c r="B40" s="56">
        <v>1.3888888888888889E-3</v>
      </c>
      <c r="C40" s="34" t="str">
        <f>'Participants '!$L$2&amp;CHAR(10)&amp;'Participants '!$L$28</f>
        <v>Area Director XX
Raffle Chair</v>
      </c>
      <c r="D40" s="35" t="s">
        <v>338</v>
      </c>
      <c r="E40" s="19"/>
      <c r="F40" s="26"/>
      <c r="G40" s="20"/>
    </row>
    <row r="41" spans="1:7" s="258" customFormat="1" ht="20.100000000000001" customHeight="1">
      <c r="A41" s="318" t="s">
        <v>71</v>
      </c>
      <c r="B41" s="319"/>
      <c r="C41" s="319"/>
      <c r="D41" s="320"/>
      <c r="E41" s="19"/>
      <c r="F41" s="26"/>
      <c r="G41" s="20"/>
    </row>
    <row r="42" spans="1:7" s="258" customFormat="1" ht="17.100000000000001" customHeight="1">
      <c r="A42" s="37">
        <f>A40+B40</f>
        <v>0.82847222222222172</v>
      </c>
      <c r="B42" s="56">
        <v>5.5555555555555558E-3</v>
      </c>
      <c r="C42" s="34" t="str">
        <f>'Participants '!$L$10</f>
        <v>Protocol Officer</v>
      </c>
      <c r="D42" s="35" t="s">
        <v>72</v>
      </c>
      <c r="E42" s="19"/>
      <c r="F42" s="26"/>
      <c r="G42" s="20"/>
    </row>
    <row r="43" spans="1:7" s="258" customFormat="1" ht="17.100000000000001" customHeight="1">
      <c r="A43" s="37">
        <f>A42+B42</f>
        <v>0.83402777777777726</v>
      </c>
      <c r="B43" s="33" t="s">
        <v>57</v>
      </c>
      <c r="C43" s="34" t="str">
        <f>'Participants '!$L$16</f>
        <v xml:space="preserve">Sergeant-At-Arms </v>
      </c>
      <c r="D43" s="35" t="s">
        <v>73</v>
      </c>
      <c r="E43" s="19"/>
      <c r="F43" s="26"/>
      <c r="G43" s="20"/>
    </row>
    <row r="44" spans="1:7" s="258" customFormat="1" ht="63.75">
      <c r="A44" s="37">
        <f>A43+B43</f>
        <v>0.83541666666666614</v>
      </c>
      <c r="B44" s="33" t="s">
        <v>59</v>
      </c>
      <c r="C44" s="34" t="str">
        <f>'Participants '!$L$16</f>
        <v xml:space="preserve">Sergeant-At-Arms </v>
      </c>
      <c r="D44" s="35" t="s">
        <v>339</v>
      </c>
      <c r="E44" s="19"/>
      <c r="F44" s="26"/>
      <c r="G44" s="20"/>
    </row>
    <row r="45" spans="1:7" s="258" customFormat="1" ht="76.5">
      <c r="A45" s="37">
        <f>A44+B44</f>
        <v>0.83611111111111058</v>
      </c>
      <c r="B45" s="56">
        <v>6.9444444444444447E-4</v>
      </c>
      <c r="C45" s="34" t="str">
        <f>'Participants '!$L$3</f>
        <v>Area Director YY</v>
      </c>
      <c r="D45" s="35" t="s">
        <v>340</v>
      </c>
      <c r="E45" s="19"/>
      <c r="F45" s="26"/>
      <c r="G45" s="20"/>
    </row>
    <row r="46" spans="1:7" s="258" customFormat="1" ht="20.100000000000001" customHeight="1">
      <c r="A46" s="315" t="str">
        <f>'Participants '!$D$65&amp;" Contest"</f>
        <v>Humorous Speech Contest</v>
      </c>
      <c r="B46" s="316"/>
      <c r="C46" s="316"/>
      <c r="D46" s="317"/>
      <c r="E46" s="19"/>
      <c r="F46" s="26"/>
      <c r="G46" s="20"/>
    </row>
    <row r="47" spans="1:7" s="258" customFormat="1" ht="280.7" customHeight="1">
      <c r="A47" s="41">
        <f>A45+B45</f>
        <v>0.83680555555555503</v>
      </c>
      <c r="B47" s="42" t="s">
        <v>51</v>
      </c>
      <c r="C47" s="43" t="str">
        <f>'Participants '!$L$13</f>
        <v xml:space="preserve">Humorous Speech TM </v>
      </c>
      <c r="D47" s="44" t="s">
        <v>332</v>
      </c>
      <c r="E47" s="19"/>
      <c r="F47" s="26"/>
      <c r="G47" s="20"/>
    </row>
    <row r="48" spans="1:7" s="258" customFormat="1" ht="267.75">
      <c r="A48" s="47"/>
      <c r="B48" s="48"/>
      <c r="C48" s="49"/>
      <c r="D48" s="50" t="s">
        <v>333</v>
      </c>
      <c r="E48" s="19"/>
      <c r="F48" s="26"/>
      <c r="G48" s="20"/>
    </row>
    <row r="49" spans="1:7" s="258" customFormat="1" ht="40.700000000000003" customHeight="1">
      <c r="A49" s="37">
        <f>A47+B47</f>
        <v>0.84027777777777724</v>
      </c>
      <c r="B49" s="33" t="s">
        <v>59</v>
      </c>
      <c r="C49" s="34" t="str">
        <f>'Participants '!$L$18</f>
        <v>Chief Judge</v>
      </c>
      <c r="D49" s="35" t="s">
        <v>75</v>
      </c>
      <c r="E49" s="19"/>
      <c r="F49" s="26"/>
      <c r="G49" s="20"/>
    </row>
    <row r="50" spans="1:7" s="258" customFormat="1" ht="135.75" customHeight="1">
      <c r="A50" s="37">
        <f>A49+B49</f>
        <v>0.84097222222222168</v>
      </c>
      <c r="B50" s="56">
        <v>2.7777777777777776E-2</v>
      </c>
      <c r="C50" s="34" t="str">
        <f>'Participants '!$L$13</f>
        <v xml:space="preserve">Humorous Speech TM </v>
      </c>
      <c r="D50" s="51" t="s">
        <v>334</v>
      </c>
      <c r="E50" s="19"/>
      <c r="F50" s="26"/>
      <c r="G50" s="20"/>
    </row>
    <row r="51" spans="1:7" s="258" customFormat="1" ht="76.7" customHeight="1">
      <c r="A51" s="37">
        <f>A50+B50</f>
        <v>0.86874999999999947</v>
      </c>
      <c r="B51" s="56">
        <v>1.3888888888888889E-3</v>
      </c>
      <c r="C51" s="34" t="str">
        <f>'Participants '!$L$13</f>
        <v xml:space="preserve">Humorous Speech TM </v>
      </c>
      <c r="D51" s="35" t="s">
        <v>77</v>
      </c>
      <c r="E51" s="19"/>
      <c r="F51" s="26"/>
      <c r="G51" s="20"/>
    </row>
    <row r="52" spans="1:7" s="258" customFormat="1" ht="82.5" customHeight="1">
      <c r="A52" s="37">
        <f>A51+B51</f>
        <v>0.87013888888888835</v>
      </c>
      <c r="B52" s="56">
        <v>1.3888888888888889E-3</v>
      </c>
      <c r="C52" s="34" t="str">
        <f>'Participants '!$L$18&amp;CHAR(10)&amp;'Participants '!$L$21&amp;CHAR(10)&amp;'Participants '!$L$23&amp;CHAR(10)&amp;'Participants '!$L$24&amp;CHAR(10)&amp;'Participants '!$L$25</f>
        <v xml:space="preserve">Chief Judge
Chief Timer 
Chief Ballot Counter 
Ballot Counter 
Ballot Counter </v>
      </c>
      <c r="D52" s="35" t="s">
        <v>316</v>
      </c>
      <c r="E52" s="19"/>
      <c r="F52" s="26"/>
      <c r="G52" s="20"/>
    </row>
    <row r="53" spans="1:7" s="258" customFormat="1" ht="64.7" customHeight="1">
      <c r="A53" s="37">
        <f>A52+B52</f>
        <v>0.87152777777777724</v>
      </c>
      <c r="B53" s="33" t="s">
        <v>59</v>
      </c>
      <c r="C53" s="34" t="str">
        <f>'Participants '!$L$13</f>
        <v xml:space="preserve">Humorous Speech TM </v>
      </c>
      <c r="D53" s="35" t="s">
        <v>341</v>
      </c>
      <c r="E53" s="19"/>
      <c r="F53" s="26"/>
      <c r="G53" s="20"/>
    </row>
    <row r="54" spans="1:7" s="258" customFormat="1" ht="20.100000000000001" customHeight="1">
      <c r="A54" s="318" t="str">
        <f>'Participants '!$D$65&amp;" Contest"</f>
        <v>Humorous Speech Contest</v>
      </c>
      <c r="B54" s="319"/>
      <c r="C54" s="319"/>
      <c r="D54" s="320"/>
      <c r="E54" s="19"/>
      <c r="F54" s="26"/>
      <c r="G54" s="20"/>
    </row>
    <row r="55" spans="1:7" s="258" customFormat="1" ht="64.7" customHeight="1">
      <c r="A55" s="41">
        <f>A53+B53</f>
        <v>0.87222222222222168</v>
      </c>
      <c r="B55" s="33" t="s">
        <v>51</v>
      </c>
      <c r="C55" s="43" t="str">
        <f>'Participants '!$L$13</f>
        <v xml:space="preserve">Humorous Speech TM </v>
      </c>
      <c r="D55" s="53" t="s">
        <v>342</v>
      </c>
      <c r="E55" s="19"/>
      <c r="F55" s="26"/>
      <c r="G55" s="20"/>
    </row>
    <row r="56" spans="1:7" s="258" customFormat="1" ht="215.25" customHeight="1">
      <c r="A56" s="54"/>
      <c r="B56" s="55"/>
      <c r="C56" s="49"/>
      <c r="D56" s="50" t="s">
        <v>335</v>
      </c>
      <c r="E56" s="19"/>
      <c r="F56" s="26"/>
      <c r="G56" s="20"/>
    </row>
    <row r="57" spans="1:7" s="258" customFormat="1" ht="40.700000000000003" customHeight="1">
      <c r="A57" s="37">
        <f>A55+B55</f>
        <v>0.87569444444444389</v>
      </c>
      <c r="B57" s="33" t="s">
        <v>59</v>
      </c>
      <c r="C57" s="34" t="str">
        <f>'Participants '!$L$18</f>
        <v>Chief Judge</v>
      </c>
      <c r="D57" s="35" t="s">
        <v>75</v>
      </c>
      <c r="E57" s="19"/>
      <c r="F57" s="26"/>
      <c r="G57" s="20"/>
    </row>
    <row r="58" spans="1:7" s="258" customFormat="1" ht="127.5" customHeight="1">
      <c r="A58" s="37">
        <f t="shared" ref="A58:A66" si="2">A57+B57</f>
        <v>0.87638888888888833</v>
      </c>
      <c r="B58" s="56">
        <v>2.7083333333333334E-2</v>
      </c>
      <c r="C58" s="34" t="str">
        <f>'Participants '!$L$13</f>
        <v xml:space="preserve">Humorous Speech TM </v>
      </c>
      <c r="D58" s="51" t="s">
        <v>343</v>
      </c>
      <c r="E58" s="19"/>
      <c r="F58" s="26"/>
      <c r="G58" s="20"/>
    </row>
    <row r="59" spans="1:7" s="258" customFormat="1" ht="64.7" customHeight="1">
      <c r="A59" s="37">
        <f t="shared" si="2"/>
        <v>0.90347222222222168</v>
      </c>
      <c r="B59" s="56">
        <v>1.3888888888888889E-3</v>
      </c>
      <c r="C59" s="34" t="str">
        <f>'Participants '!$L$13</f>
        <v xml:space="preserve">Humorous Speech TM </v>
      </c>
      <c r="D59" s="35" t="s">
        <v>80</v>
      </c>
      <c r="E59" s="19"/>
      <c r="F59" s="26"/>
      <c r="G59" s="20"/>
    </row>
    <row r="60" spans="1:7" s="258" customFormat="1" ht="85.5" customHeight="1">
      <c r="A60" s="37">
        <f t="shared" si="2"/>
        <v>0.90486111111111056</v>
      </c>
      <c r="B60" s="56">
        <v>1.3888888888888889E-3</v>
      </c>
      <c r="C60" s="34" t="str">
        <f>'Participants '!$L$18&amp;CHAR(10)&amp;'Participants '!$L$21&amp;CHAR(10)&amp;'Participants '!$L$23&amp;CHAR(10)&amp;'Participants '!$L$24&amp;CHAR(10)&amp;'Participants '!$L$25</f>
        <v xml:space="preserve">Chief Judge
Chief Timer 
Chief Ballot Counter 
Ballot Counter 
Ballot Counter </v>
      </c>
      <c r="D60" s="35" t="s">
        <v>344</v>
      </c>
      <c r="E60" s="19"/>
      <c r="F60" s="26"/>
      <c r="G60" s="20"/>
    </row>
    <row r="61" spans="1:7" s="258" customFormat="1" ht="267.75">
      <c r="A61" s="37">
        <f t="shared" si="2"/>
        <v>0.90624999999999944</v>
      </c>
      <c r="B61" s="56">
        <v>6.9444444444444441E-3</v>
      </c>
      <c r="C61" s="34" t="str">
        <f>'Participants '!$L$13</f>
        <v xml:space="preserve">Humorous Speech TM </v>
      </c>
      <c r="D61" s="35" t="s">
        <v>310</v>
      </c>
      <c r="E61" s="19"/>
      <c r="F61" s="26"/>
      <c r="G61" s="20"/>
    </row>
    <row r="62" spans="1:7" s="258" customFormat="1" ht="73.5" customHeight="1">
      <c r="A62" s="37">
        <f t="shared" si="2"/>
        <v>0.91319444444444386</v>
      </c>
      <c r="B62" s="33" t="s">
        <v>59</v>
      </c>
      <c r="C62" s="34" t="str">
        <f>'Participants '!$L$13</f>
        <v xml:space="preserve">Humorous Speech TM </v>
      </c>
      <c r="D62" s="35" t="s">
        <v>345</v>
      </c>
      <c r="E62" s="19"/>
      <c r="F62" s="26"/>
      <c r="G62" s="20"/>
    </row>
    <row r="63" spans="1:7" s="258" customFormat="1" ht="63.75">
      <c r="A63" s="37">
        <f t="shared" si="2"/>
        <v>0.91388888888888831</v>
      </c>
      <c r="B63" s="56">
        <v>6.9444444444444441E-3</v>
      </c>
      <c r="C63" s="34" t="str">
        <f>'Participants '!$L$3&amp;CHAR(10)&amp;'Participants '!$L$4&amp;CHAR(10)&amp;'Participants '!$L$8</f>
        <v>Area Director YY
Division Director
District Representative</v>
      </c>
      <c r="D63" s="35" t="s">
        <v>309</v>
      </c>
      <c r="E63" s="19"/>
      <c r="F63" s="26"/>
      <c r="G63" s="20"/>
    </row>
    <row r="64" spans="1:7" s="258" customFormat="1" ht="25.5">
      <c r="A64" s="37">
        <f t="shared" si="2"/>
        <v>0.92083333333333273</v>
      </c>
      <c r="B64" s="56">
        <v>6.9444444444444447E-4</v>
      </c>
      <c r="C64" s="34" t="str">
        <f>'Participants '!$L$28</f>
        <v>Raffle Chair</v>
      </c>
      <c r="D64" s="35" t="s">
        <v>308</v>
      </c>
      <c r="E64" s="19"/>
      <c r="F64" s="26"/>
      <c r="G64" s="20"/>
    </row>
    <row r="65" spans="1:7" s="258" customFormat="1" ht="172.5" customHeight="1">
      <c r="A65" s="37">
        <f t="shared" si="2"/>
        <v>0.92152777777777717</v>
      </c>
      <c r="B65" s="33" t="s">
        <v>51</v>
      </c>
      <c r="C65" s="34" t="str">
        <f>'Participants '!$L$5</f>
        <v>Contest Chair</v>
      </c>
      <c r="D65" s="35" t="s">
        <v>346</v>
      </c>
      <c r="E65" s="19"/>
      <c r="F65" s="26"/>
      <c r="G65" s="20"/>
    </row>
    <row r="66" spans="1:7" s="258" customFormat="1" ht="242.25">
      <c r="A66" s="37">
        <f t="shared" si="2"/>
        <v>0.92499999999999938</v>
      </c>
      <c r="B66" s="33" t="s">
        <v>55</v>
      </c>
      <c r="C66" s="34" t="str">
        <f>'Participants '!$L$13&amp;CHAR(10)&amp;'Participants '!$L$2&amp;CHAR(10)&amp;'Participants '!$L$3&amp;CHAR(10)</f>
        <v xml:space="preserve">Humorous Speech TM 
Area Director XX
Area Director YY
</v>
      </c>
      <c r="D66" s="35" t="s">
        <v>347</v>
      </c>
      <c r="E66" s="19"/>
      <c r="F66" s="26"/>
      <c r="G66" s="20"/>
    </row>
    <row r="67" spans="1:7" s="258" customFormat="1" ht="20.100000000000001" customHeight="1">
      <c r="A67" s="318" t="s">
        <v>86</v>
      </c>
      <c r="B67" s="319"/>
      <c r="C67" s="319"/>
      <c r="D67" s="320"/>
      <c r="E67" s="19"/>
      <c r="F67" s="26"/>
      <c r="G67" s="20"/>
    </row>
    <row r="68" spans="1:7" s="258" customFormat="1" ht="28.7" customHeight="1">
      <c r="A68" s="37">
        <f>A66+B66</f>
        <v>0.93055555555555491</v>
      </c>
      <c r="B68" s="33" t="s">
        <v>54</v>
      </c>
      <c r="C68" s="34" t="str">
        <f>'Participants '!$L$37&amp;"/"&amp;'Participants '!$L$37&amp;CHAR(10)&amp;'Participants '!$L$5&amp;CHAR(10)&amp;'Participants '!$L$26&amp;CHAR(10)&amp;'Participants '!$L$7</f>
        <v>Set-Up/Clean-Up Team/Set-Up/Clean-Up Team
Contest Chair
Registration Chair
Division Treasurer</v>
      </c>
      <c r="D68" s="35" t="s">
        <v>87</v>
      </c>
      <c r="E68" s="19"/>
      <c r="F68" s="26"/>
      <c r="G68" s="20"/>
    </row>
    <row r="69" spans="1:7" s="258" customFormat="1" ht="17.100000000000001" customHeight="1">
      <c r="A69" s="37">
        <f>A68+B68</f>
        <v>0.94444444444444375</v>
      </c>
      <c r="B69" s="56"/>
      <c r="C69" s="57"/>
      <c r="D69" s="35" t="s">
        <v>88</v>
      </c>
      <c r="E69" s="59"/>
      <c r="F69" s="60"/>
      <c r="G69" s="61"/>
    </row>
  </sheetData>
  <mergeCells count="9">
    <mergeCell ref="A46:D46"/>
    <mergeCell ref="A54:D54"/>
    <mergeCell ref="A67:D67"/>
    <mergeCell ref="A1:D1"/>
    <mergeCell ref="A2:D2"/>
    <mergeCell ref="A3:D3"/>
    <mergeCell ref="A4:D4"/>
    <mergeCell ref="A19:D19"/>
    <mergeCell ref="A41:D41"/>
  </mergeCells>
  <pageMargins left="0.75" right="0.75" top="1" bottom="1" header="0.5" footer="0.5"/>
  <pageSetup scale="87" orientation="portrait" r:id="rId1"/>
  <headerFooter>
    <oddFooter>&amp;L&amp;"Helvetica,Regular"&amp;12&amp;K000000	&amp;P</oddFooter>
  </headerFooter>
  <ignoredErrors>
    <ignoredError sqref="C28 C3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8"/>
  <sheetViews>
    <sheetView showGridLines="0" workbookViewId="0">
      <selection activeCell="C20" sqref="C20"/>
    </sheetView>
  </sheetViews>
  <sheetFormatPr defaultColWidth="7.69921875" defaultRowHeight="12.95" customHeight="1"/>
  <cols>
    <col min="1" max="2" width="7.09765625" style="12" customWidth="1"/>
    <col min="3" max="3" width="16.19921875" style="12" customWidth="1"/>
    <col min="4" max="4" width="38.59765625" style="12" customWidth="1"/>
    <col min="5" max="5" width="34.09765625" style="12" customWidth="1"/>
    <col min="6" max="6" width="22.09765625" style="12" customWidth="1"/>
    <col min="7" max="7" width="25.59765625" style="12" customWidth="1"/>
    <col min="8" max="8" width="13.69921875" style="12" customWidth="1"/>
    <col min="9" max="256" width="7.69921875" style="12" customWidth="1"/>
  </cols>
  <sheetData>
    <row r="1" spans="1:8" ht="20.100000000000001" customHeight="1">
      <c r="A1" s="321" t="str">
        <f>'Participants '!$D$63&amp;" "&amp;'Participants '!$D$64&amp;" and "&amp;'Participants '!$D$65&amp;" Speech Contest Timed Agenda"</f>
        <v>Area XX and YY Evaluation and Humorous Speech Speech Contest Timed Agenda</v>
      </c>
      <c r="B1" s="322"/>
      <c r="C1" s="322"/>
      <c r="D1" s="322"/>
      <c r="E1" s="13"/>
      <c r="F1" s="14"/>
      <c r="G1" s="15"/>
      <c r="H1" s="16"/>
    </row>
    <row r="2" spans="1:8" ht="20.100000000000001" customHeight="1">
      <c r="A2" s="329" t="str">
        <f>'Participants '!$D$68</f>
        <v>xx/yy/16</v>
      </c>
      <c r="B2" s="330"/>
      <c r="C2" s="330"/>
      <c r="D2" s="330"/>
      <c r="E2" s="17"/>
      <c r="F2" s="18"/>
      <c r="G2" s="19"/>
      <c r="H2" s="20"/>
    </row>
    <row r="3" spans="1:8" ht="20.100000000000001" customHeight="1">
      <c r="A3" s="325" t="s">
        <v>41</v>
      </c>
      <c r="B3" s="326"/>
      <c r="C3" s="326"/>
      <c r="D3" s="326"/>
      <c r="E3" s="17"/>
      <c r="F3" s="18"/>
      <c r="G3" s="19"/>
      <c r="H3" s="20"/>
    </row>
    <row r="4" spans="1:8" ht="83.1" customHeight="1">
      <c r="A4" s="327" t="s">
        <v>290</v>
      </c>
      <c r="B4" s="328"/>
      <c r="C4" s="328"/>
      <c r="D4" s="328"/>
      <c r="E4" s="21"/>
      <c r="F4" s="22"/>
      <c r="G4" s="19"/>
      <c r="H4" s="20"/>
    </row>
    <row r="5" spans="1:8" ht="17.100000000000001" customHeight="1">
      <c r="A5" s="23"/>
      <c r="B5" s="24"/>
      <c r="C5" s="24"/>
      <c r="D5" s="25"/>
      <c r="E5" s="26"/>
      <c r="F5" s="27"/>
      <c r="G5" s="19"/>
      <c r="H5" s="20"/>
    </row>
    <row r="6" spans="1:8" ht="20.100000000000001" customHeight="1">
      <c r="A6" s="28" t="s">
        <v>42</v>
      </c>
      <c r="B6" s="29"/>
      <c r="C6" s="30" t="s">
        <v>43</v>
      </c>
      <c r="D6" s="30" t="s">
        <v>44</v>
      </c>
      <c r="E6" s="31"/>
      <c r="F6" s="19"/>
      <c r="G6" s="26"/>
      <c r="H6" s="20"/>
    </row>
    <row r="7" spans="1:8" ht="68.25" customHeight="1">
      <c r="A7" s="32" t="s">
        <v>45</v>
      </c>
      <c r="B7" s="33" t="s">
        <v>46</v>
      </c>
      <c r="C7" s="34" t="str">
        <f>'Participants '!$L$5&amp;CHAR(10)&amp;'Participants '!$L$37&amp;CHAR(10)&amp;'Participants '!$L$26&amp;CHAR(10)&amp;'Participants '!$L$27&amp;CHAR(10)&amp;'Participants '!$L$28</f>
        <v>Contest Chair
Set-Up/Clean-Up Team
Registration Chair
Registration Assistant
Raffle Chair</v>
      </c>
      <c r="D7" s="35" t="s">
        <v>47</v>
      </c>
      <c r="E7" s="36"/>
      <c r="F7" s="19"/>
      <c r="G7" s="26"/>
      <c r="H7" s="20"/>
    </row>
    <row r="8" spans="1:8" ht="17.100000000000001" customHeight="1">
      <c r="A8" s="37">
        <f>A7+B7</f>
        <v>0.69791666666666663</v>
      </c>
      <c r="B8" s="33" t="s">
        <v>48</v>
      </c>
      <c r="C8" s="34" t="str">
        <f>'Participants '!$L$26&amp;CHAR(10)&amp;'Participants '!$L$27&amp;CHAR(10)</f>
        <v xml:space="preserve">Registration Chair
Registration Assistant
</v>
      </c>
      <c r="D8" s="35" t="s">
        <v>49</v>
      </c>
      <c r="E8" s="36"/>
      <c r="F8" s="19"/>
      <c r="G8" s="26"/>
      <c r="H8" s="20"/>
    </row>
    <row r="9" spans="1:8" ht="17.100000000000001" customHeight="1">
      <c r="A9" s="37">
        <f>A8+B8</f>
        <v>0.70486111111111105</v>
      </c>
      <c r="B9" s="33" t="s">
        <v>50</v>
      </c>
      <c r="C9" s="34" t="str">
        <f>'Participants '!$L$19&amp;CHAR(10)&amp;'Participants '!$L$20&amp;CHAR(10)</f>
        <v xml:space="preserve">Food Chair
Food Assistant
</v>
      </c>
      <c r="D9" s="35" t="s">
        <v>49</v>
      </c>
      <c r="E9" s="36"/>
      <c r="F9" s="19"/>
      <c r="G9" s="26"/>
      <c r="H9" s="20"/>
    </row>
    <row r="10" spans="1:8" ht="17.100000000000001" customHeight="1">
      <c r="A10" s="37">
        <f>A8+B8</f>
        <v>0.70486111111111105</v>
      </c>
      <c r="B10" s="33" t="s">
        <v>51</v>
      </c>
      <c r="C10" s="34" t="str">
        <f>'Participants '!$L$16&amp;CHAR(10)</f>
        <v xml:space="preserve">Sergeant-At-Arms 
</v>
      </c>
      <c r="D10" s="34" t="s">
        <v>52</v>
      </c>
      <c r="E10" s="38"/>
      <c r="F10" s="26"/>
      <c r="G10" s="26"/>
      <c r="H10" s="20"/>
    </row>
    <row r="11" spans="1:8" ht="92.25" customHeight="1">
      <c r="A11" s="37">
        <f t="shared" ref="A11:A18" si="0">A10+B10</f>
        <v>0.70833333333333326</v>
      </c>
      <c r="B11" s="33" t="s">
        <v>46</v>
      </c>
      <c r="C11" s="34" t="str">
        <f>'Participants '!$L$18&amp;CHAR(10)&amp;"Judges"&amp;CHAR(10)&amp;'Participants '!$L$23&amp;CHAR(10)&amp;'Participants '!$L$24&amp;CHAR(10)&amp;'Participants '!$L$21&amp;CHAR(10)&amp;'Participants '!$L$22&amp;CHAR(10)&amp;'Participants '!$L$9</f>
        <v>Chief Judge
Judges
Chief Ballot Counter 
Ballot Counter 
Chief Timer 
Assistant Timer 
Contest Evaluator</v>
      </c>
      <c r="D11" s="35" t="s">
        <v>53</v>
      </c>
      <c r="E11" s="36"/>
      <c r="F11" s="19"/>
      <c r="G11" s="26"/>
      <c r="H11" s="20"/>
    </row>
    <row r="12" spans="1:8" ht="93.75" customHeight="1">
      <c r="A12" s="37">
        <f t="shared" si="0"/>
        <v>0.71874999999999989</v>
      </c>
      <c r="B12" s="33" t="s">
        <v>46</v>
      </c>
      <c r="C12" s="34" t="str">
        <f>'Participants '!$L$12&amp;CHAR(10)&amp;'Participants '!$L$18&amp;CHAR(10)&amp;'Participants '!$L$9&amp;CHAR(10)&amp;'Participants '!$L$16&amp;CHAR(10)&amp;'Participants '!$L$21&amp;CHAR(10)&amp;'Participants '!$L$22&amp;CHAR(10)&amp;"All Evaluation Contestants"</f>
        <v>Evaluation TM
Chief Judge
Contest Evaluator
Sergeant-At-Arms 
Chief Timer 
Assistant Timer 
All Evaluation Contestants</v>
      </c>
      <c r="D12" s="35" t="s">
        <v>291</v>
      </c>
      <c r="E12" s="36"/>
      <c r="F12" s="39"/>
      <c r="G12" s="26"/>
      <c r="H12" s="20"/>
    </row>
    <row r="13" spans="1:8" ht="103.5" customHeight="1">
      <c r="A13" s="37">
        <f t="shared" si="0"/>
        <v>0.72916666666666652</v>
      </c>
      <c r="B13" s="33" t="s">
        <v>54</v>
      </c>
      <c r="C13" s="34" t="str">
        <f>'Participants '!$L$13&amp;CHAR(10)&amp;'Participants '!$L$18&amp;CHAR(10)&amp;'Participants '!$L$9&amp;CHAR(10)&amp;'Participants '!$L$16&amp;CHAR(10)&amp;'Participants '!$L$21&amp;CHAR(10)&amp;'Participants '!$L$22&amp;CHAR(10)&amp;"All Humorous Speech Contestants"</f>
        <v>Humorous Speech TM 
Chief Judge
Contest Evaluator
Sergeant-At-Arms 
Chief Timer 
Assistant Timer 
All Humorous Speech Contestants</v>
      </c>
      <c r="D13" s="35" t="s">
        <v>279</v>
      </c>
      <c r="E13" s="36"/>
      <c r="F13" s="19"/>
      <c r="G13" s="26"/>
      <c r="H13" s="20"/>
    </row>
    <row r="14" spans="1:8" ht="17.100000000000001" customHeight="1">
      <c r="A14" s="37">
        <f t="shared" si="0"/>
        <v>0.74305555555555536</v>
      </c>
      <c r="B14" s="33" t="s">
        <v>55</v>
      </c>
      <c r="C14" s="34">
        <f>'Participants '!$K$10</f>
        <v>0</v>
      </c>
      <c r="D14" s="35" t="s">
        <v>56</v>
      </c>
      <c r="E14" s="36"/>
      <c r="F14" s="19"/>
      <c r="G14" s="26"/>
      <c r="H14" s="20"/>
    </row>
    <row r="15" spans="1:8" ht="17.100000000000001" customHeight="1">
      <c r="A15" s="37">
        <f t="shared" si="0"/>
        <v>0.74861111111111089</v>
      </c>
      <c r="B15" s="33" t="s">
        <v>57</v>
      </c>
      <c r="C15" s="34">
        <f>'Participants '!$K$14</f>
        <v>0</v>
      </c>
      <c r="D15" s="35" t="s">
        <v>58</v>
      </c>
      <c r="E15" s="36"/>
      <c r="F15" s="19"/>
      <c r="G15" s="26"/>
      <c r="H15" s="20"/>
    </row>
    <row r="16" spans="1:8" ht="95.25" customHeight="1">
      <c r="A16" s="37">
        <f t="shared" si="0"/>
        <v>0.74999999999999978</v>
      </c>
      <c r="B16" s="33" t="s">
        <v>59</v>
      </c>
      <c r="C16" s="34">
        <f>'Participants '!$K$14</f>
        <v>0</v>
      </c>
      <c r="D16" s="35" t="s">
        <v>292</v>
      </c>
      <c r="E16" s="36"/>
      <c r="F16" s="40"/>
      <c r="G16" s="26"/>
      <c r="H16" s="20"/>
    </row>
    <row r="17" spans="1:8" ht="76.7" customHeight="1">
      <c r="A17" s="37">
        <f t="shared" si="0"/>
        <v>0.75069444444444422</v>
      </c>
      <c r="B17" s="33" t="s">
        <v>60</v>
      </c>
      <c r="C17" s="34">
        <f>'Participants '!$K$2</f>
        <v>0</v>
      </c>
      <c r="D17" s="35" t="s">
        <v>61</v>
      </c>
      <c r="E17" s="36"/>
      <c r="F17" s="19"/>
      <c r="G17" s="26"/>
      <c r="H17" s="20"/>
    </row>
    <row r="18" spans="1:8" ht="40.700000000000003" customHeight="1">
      <c r="A18" s="37">
        <f t="shared" si="0"/>
        <v>0.75347222222222199</v>
      </c>
      <c r="B18" s="33" t="s">
        <v>59</v>
      </c>
      <c r="C18" s="34">
        <f>'Participants '!$K$2</f>
        <v>0</v>
      </c>
      <c r="D18" s="35" t="s">
        <v>293</v>
      </c>
      <c r="E18" s="36"/>
      <c r="F18" s="19"/>
      <c r="G18" s="26"/>
      <c r="H18" s="20"/>
    </row>
    <row r="19" spans="1:8" ht="20.100000000000001" customHeight="1">
      <c r="A19" s="315" t="str">
        <f>'Participants '!$D$64&amp;" Contest"</f>
        <v>Evaluation Contest</v>
      </c>
      <c r="B19" s="316"/>
      <c r="C19" s="316"/>
      <c r="D19" s="317"/>
      <c r="E19" s="36"/>
      <c r="F19" s="19"/>
      <c r="G19" s="26"/>
      <c r="H19" s="20"/>
    </row>
    <row r="20" spans="1:8" ht="304.5" customHeight="1">
      <c r="A20" s="41">
        <f>A18+B18</f>
        <v>0.75416666666666643</v>
      </c>
      <c r="B20" s="42" t="s">
        <v>51</v>
      </c>
      <c r="C20" s="43" t="str">
        <f t="shared" ref="C20:C33" si="1">'Participants '!$L$12</f>
        <v>Jessica Allen</v>
      </c>
      <c r="D20" s="44" t="s">
        <v>294</v>
      </c>
      <c r="E20" s="45"/>
      <c r="F20" s="27"/>
      <c r="G20" s="19"/>
      <c r="H20" s="46"/>
    </row>
    <row r="21" spans="1:8" ht="184.7" customHeight="1">
      <c r="A21" s="47"/>
      <c r="B21" s="48"/>
      <c r="C21" s="49"/>
      <c r="D21" s="50" t="s">
        <v>295</v>
      </c>
      <c r="E21" s="36"/>
      <c r="F21" s="19"/>
      <c r="G21" s="19"/>
      <c r="H21" s="20"/>
    </row>
    <row r="22" spans="1:8" ht="40.700000000000003" customHeight="1">
      <c r="A22" s="37">
        <f>A20+B20</f>
        <v>0.75763888888888864</v>
      </c>
      <c r="B22" s="33" t="s">
        <v>59</v>
      </c>
      <c r="C22" s="34">
        <f>'Participants '!$K$16</f>
        <v>0</v>
      </c>
      <c r="D22" s="35" t="s">
        <v>62</v>
      </c>
      <c r="E22" s="36"/>
      <c r="F22" s="19"/>
      <c r="G22" s="26"/>
      <c r="H22" s="20"/>
    </row>
    <row r="23" spans="1:8" ht="34.5" customHeight="1">
      <c r="A23" s="37">
        <f t="shared" ref="A23:A36" si="2">A22+B22</f>
        <v>0.75833333333333308</v>
      </c>
      <c r="B23" s="33" t="s">
        <v>59</v>
      </c>
      <c r="C23" s="34" t="str">
        <f>'Participants '!$K$12&amp;CHAR(10)</f>
        <v xml:space="preserve">
</v>
      </c>
      <c r="D23" s="51" t="s">
        <v>296</v>
      </c>
      <c r="E23" s="36"/>
      <c r="F23" s="19"/>
      <c r="G23" s="26"/>
      <c r="H23" s="20"/>
    </row>
    <row r="24" spans="1:8" ht="96" customHeight="1">
      <c r="A24" s="37">
        <f t="shared" si="2"/>
        <v>0.75902777777777752</v>
      </c>
      <c r="B24" s="33" t="s">
        <v>63</v>
      </c>
      <c r="C24" s="34" t="str">
        <f t="shared" si="1"/>
        <v>Jessica Allen</v>
      </c>
      <c r="D24" s="52" t="s">
        <v>64</v>
      </c>
      <c r="E24" s="36"/>
      <c r="F24" s="19"/>
      <c r="G24" s="26"/>
      <c r="H24" s="20"/>
    </row>
    <row r="25" spans="1:8" ht="79.5" customHeight="1">
      <c r="A25" s="37">
        <f t="shared" si="2"/>
        <v>0.77430555555555525</v>
      </c>
      <c r="B25" s="33" t="s">
        <v>65</v>
      </c>
      <c r="C25" s="34" t="str">
        <f t="shared" si="1"/>
        <v>Jessica Allen</v>
      </c>
      <c r="D25" s="35" t="s">
        <v>297</v>
      </c>
      <c r="E25" s="36"/>
      <c r="F25" s="19"/>
      <c r="G25" s="26"/>
      <c r="H25" s="20"/>
    </row>
    <row r="26" spans="1:8" ht="52.7" customHeight="1">
      <c r="A26" s="37">
        <f t="shared" si="2"/>
        <v>0.77638888888888857</v>
      </c>
      <c r="B26" s="33" t="s">
        <v>57</v>
      </c>
      <c r="C26" s="34" t="str">
        <f>'Participants '!$K$16&amp;CHAR(10)&amp;'Participants '!$K$22&amp;CHAR(10)&amp;'Participants '!$K$23</f>
        <v xml:space="preserve">
</v>
      </c>
      <c r="D26" s="35" t="s">
        <v>66</v>
      </c>
      <c r="E26" s="36"/>
      <c r="F26" s="19"/>
      <c r="G26" s="26"/>
      <c r="H26" s="20"/>
    </row>
    <row r="27" spans="1:8" ht="252.75" customHeight="1">
      <c r="A27" s="37">
        <f t="shared" si="2"/>
        <v>0.77777777777777746</v>
      </c>
      <c r="B27" s="33" t="s">
        <v>51</v>
      </c>
      <c r="C27" s="34" t="str">
        <f t="shared" si="1"/>
        <v>Jessica Allen</v>
      </c>
      <c r="D27" s="35" t="s">
        <v>298</v>
      </c>
      <c r="E27" s="36"/>
      <c r="F27" s="19"/>
      <c r="G27" s="26"/>
      <c r="H27" s="20"/>
    </row>
    <row r="28" spans="1:8" ht="36" customHeight="1">
      <c r="A28" s="37">
        <f t="shared" si="2"/>
        <v>0.78124999999999967</v>
      </c>
      <c r="B28" s="33" t="s">
        <v>59</v>
      </c>
      <c r="C28" s="34" t="str">
        <f>'Participants '!$K$12&amp;CHAR(10)</f>
        <v xml:space="preserve">
</v>
      </c>
      <c r="D28" s="51" t="s">
        <v>299</v>
      </c>
      <c r="E28" s="36"/>
      <c r="F28" s="19"/>
      <c r="G28" s="26"/>
      <c r="H28" s="20"/>
    </row>
    <row r="29" spans="1:8" ht="80.25" customHeight="1">
      <c r="A29" s="37">
        <f t="shared" si="2"/>
        <v>0.78194444444444411</v>
      </c>
      <c r="B29" s="33" t="s">
        <v>67</v>
      </c>
      <c r="C29" s="34" t="str">
        <f t="shared" si="1"/>
        <v>Jessica Allen</v>
      </c>
      <c r="D29" s="52" t="s">
        <v>64</v>
      </c>
      <c r="E29" s="36"/>
      <c r="F29" s="19"/>
      <c r="G29" s="26"/>
      <c r="H29" s="20"/>
    </row>
    <row r="30" spans="1:8" ht="64.7" customHeight="1">
      <c r="A30" s="37">
        <f t="shared" si="2"/>
        <v>0.80347222222222192</v>
      </c>
      <c r="B30" s="33" t="s">
        <v>65</v>
      </c>
      <c r="C30" s="34" t="str">
        <f t="shared" si="1"/>
        <v>Jessica Allen</v>
      </c>
      <c r="D30" s="35" t="s">
        <v>300</v>
      </c>
      <c r="E30" s="36"/>
      <c r="F30" s="19"/>
      <c r="G30" s="26"/>
      <c r="H30" s="20"/>
    </row>
    <row r="31" spans="1:8" ht="54" customHeight="1">
      <c r="A31" s="37">
        <f t="shared" si="2"/>
        <v>0.80555555555555525</v>
      </c>
      <c r="B31" s="33" t="s">
        <v>59</v>
      </c>
      <c r="C31" s="34" t="str">
        <f>'Participants '!$K$16&amp;CHAR(10)&amp;'Participants '!$K$22&amp;CHAR(10)&amp;'Participants '!$K$23</f>
        <v xml:space="preserve">
</v>
      </c>
      <c r="D31" s="35" t="s">
        <v>68</v>
      </c>
      <c r="E31" s="36"/>
      <c r="F31" s="19"/>
      <c r="G31" s="26"/>
      <c r="H31" s="20"/>
    </row>
    <row r="32" spans="1:8" ht="321.75" customHeight="1">
      <c r="A32" s="37">
        <f t="shared" si="2"/>
        <v>0.80624999999999969</v>
      </c>
      <c r="B32" s="33" t="s">
        <v>55</v>
      </c>
      <c r="C32" s="34" t="str">
        <f t="shared" si="1"/>
        <v>Jessica Allen</v>
      </c>
      <c r="D32" s="35" t="s">
        <v>301</v>
      </c>
      <c r="E32" s="36"/>
      <c r="F32" s="19"/>
      <c r="G32" s="26"/>
      <c r="H32" s="20"/>
    </row>
    <row r="33" spans="1:8" ht="87.75" customHeight="1">
      <c r="A33" s="37">
        <f t="shared" si="2"/>
        <v>0.81180555555555522</v>
      </c>
      <c r="B33" s="33" t="s">
        <v>59</v>
      </c>
      <c r="C33" s="34" t="str">
        <f t="shared" si="1"/>
        <v>Jessica Allen</v>
      </c>
      <c r="D33" s="35" t="s">
        <v>302</v>
      </c>
      <c r="E33" s="36"/>
      <c r="F33" s="19"/>
      <c r="G33" s="26"/>
      <c r="H33" s="20"/>
    </row>
    <row r="34" spans="1:8" ht="55.5" customHeight="1">
      <c r="A34" s="37">
        <f t="shared" si="2"/>
        <v>0.81249999999999967</v>
      </c>
      <c r="B34" s="33" t="s">
        <v>48</v>
      </c>
      <c r="C34" s="34" t="str">
        <f>'Participants '!$L$2&amp;CHAR(10)&amp;'Participants '!$L$4&amp;CHAR(10)&amp;'Participants '!$L$8</f>
        <v>Area Director XX
Division Director
District Representative</v>
      </c>
      <c r="D34" s="35" t="s">
        <v>69</v>
      </c>
      <c r="E34" s="36"/>
      <c r="F34" s="19"/>
      <c r="G34" s="26"/>
      <c r="H34" s="20"/>
    </row>
    <row r="35" spans="1:8" ht="118.5" customHeight="1">
      <c r="A35" s="37">
        <f t="shared" si="2"/>
        <v>0.81944444444444409</v>
      </c>
      <c r="B35" s="33" t="s">
        <v>51</v>
      </c>
      <c r="C35" s="34" t="str">
        <f>'Participants '!$L$12&amp;CHAR(10)&amp;'Participants '!$L$2&amp;CHAR(10)&amp;'Participants '!$L$3&amp;CHAR(10)</f>
        <v xml:space="preserve">Evaluation TM
Area Director XX
Area Director YY
</v>
      </c>
      <c r="D35" s="35" t="s">
        <v>303</v>
      </c>
      <c r="E35" s="36"/>
      <c r="F35" s="19"/>
      <c r="G35" s="26"/>
      <c r="H35" s="20"/>
    </row>
    <row r="36" spans="1:8" ht="40.700000000000003" customHeight="1">
      <c r="A36" s="37">
        <f t="shared" si="2"/>
        <v>0.8229166666666663</v>
      </c>
      <c r="B36" s="33" t="s">
        <v>50</v>
      </c>
      <c r="C36" s="34" t="str">
        <f>'Participants '!$L$2&amp;CHAR(10)&amp;'Participants '!$L$28</f>
        <v>Area Director XX
Raffle Chair</v>
      </c>
      <c r="D36" s="35" t="s">
        <v>70</v>
      </c>
      <c r="E36" s="36"/>
      <c r="F36" s="19"/>
      <c r="G36" s="26"/>
      <c r="H36" s="20"/>
    </row>
    <row r="37" spans="1:8" ht="20.100000000000001" customHeight="1">
      <c r="A37" s="318" t="s">
        <v>71</v>
      </c>
      <c r="B37" s="319"/>
      <c r="C37" s="319"/>
      <c r="D37" s="320"/>
      <c r="E37" s="36"/>
      <c r="F37" s="19"/>
      <c r="G37" s="26"/>
      <c r="H37" s="20"/>
    </row>
    <row r="38" spans="1:8" ht="17.100000000000001" customHeight="1">
      <c r="A38" s="37">
        <f>A36+B36</f>
        <v>0.8229166666666663</v>
      </c>
      <c r="B38" s="33" t="s">
        <v>55</v>
      </c>
      <c r="C38" s="34">
        <f>'Participants '!$K$10</f>
        <v>0</v>
      </c>
      <c r="D38" s="35" t="s">
        <v>72</v>
      </c>
      <c r="E38" s="36"/>
      <c r="F38" s="19"/>
      <c r="G38" s="26"/>
      <c r="H38" s="20"/>
    </row>
    <row r="39" spans="1:8" ht="17.100000000000001" customHeight="1">
      <c r="A39" s="37">
        <f>A38+B38</f>
        <v>0.82847222222222183</v>
      </c>
      <c r="B39" s="33" t="s">
        <v>57</v>
      </c>
      <c r="C39" s="34">
        <f>'Participants '!$K$14</f>
        <v>0</v>
      </c>
      <c r="D39" s="35" t="s">
        <v>73</v>
      </c>
      <c r="E39" s="36"/>
      <c r="F39" s="19"/>
      <c r="G39" s="26"/>
      <c r="H39" s="20"/>
    </row>
    <row r="40" spans="1:8" ht="52.7" customHeight="1">
      <c r="A40" s="37">
        <f>A39+B39</f>
        <v>0.82986111111111072</v>
      </c>
      <c r="B40" s="33" t="s">
        <v>59</v>
      </c>
      <c r="C40" s="34">
        <f>'Participants '!$K$14</f>
        <v>0</v>
      </c>
      <c r="D40" s="35" t="s">
        <v>74</v>
      </c>
      <c r="E40" s="36"/>
      <c r="F40" s="19"/>
      <c r="G40" s="26"/>
      <c r="H40" s="20"/>
    </row>
    <row r="41" spans="1:8" ht="54" customHeight="1">
      <c r="A41" s="37">
        <f>A40+B40</f>
        <v>0.83055555555555516</v>
      </c>
      <c r="B41" s="33" t="s">
        <v>57</v>
      </c>
      <c r="C41" s="34" t="str">
        <f>'Participants '!$L$3</f>
        <v>Area Director YY</v>
      </c>
      <c r="D41" s="35" t="s">
        <v>280</v>
      </c>
      <c r="E41" s="36"/>
      <c r="F41" s="19"/>
      <c r="G41" s="26"/>
      <c r="H41" s="20"/>
    </row>
    <row r="42" spans="1:8" ht="20.100000000000001" customHeight="1">
      <c r="A42" s="315" t="str">
        <f>'Participants '!$D$65&amp;" Contest"</f>
        <v>Humorous Speech Contest</v>
      </c>
      <c r="B42" s="316"/>
      <c r="C42" s="316"/>
      <c r="D42" s="317"/>
      <c r="E42" s="36"/>
      <c r="F42" s="19"/>
      <c r="G42" s="26"/>
      <c r="H42" s="20"/>
    </row>
    <row r="43" spans="1:8" ht="280.7" customHeight="1">
      <c r="A43" s="41">
        <f>A41+B41</f>
        <v>0.83194444444444404</v>
      </c>
      <c r="B43" s="42" t="s">
        <v>51</v>
      </c>
      <c r="C43" s="43" t="str">
        <f t="shared" ref="C43:C61" si="3">'Participants '!$L$13</f>
        <v>Evelyn Woolridge</v>
      </c>
      <c r="D43" s="44" t="s">
        <v>281</v>
      </c>
      <c r="E43" s="36"/>
      <c r="F43" s="19"/>
      <c r="G43" s="26"/>
      <c r="H43" s="20"/>
    </row>
    <row r="44" spans="1:8" ht="196.7" customHeight="1">
      <c r="A44" s="47"/>
      <c r="B44" s="48"/>
      <c r="C44" s="49"/>
      <c r="D44" s="50" t="s">
        <v>282</v>
      </c>
      <c r="E44" s="36"/>
      <c r="F44" s="19"/>
      <c r="G44" s="26"/>
      <c r="H44" s="20"/>
    </row>
    <row r="45" spans="1:8" ht="40.700000000000003" customHeight="1">
      <c r="A45" s="37">
        <f>A43+B43</f>
        <v>0.83541666666666625</v>
      </c>
      <c r="B45" s="33" t="s">
        <v>59</v>
      </c>
      <c r="C45" s="34">
        <f>'Participants '!$K$16</f>
        <v>0</v>
      </c>
      <c r="D45" s="35" t="s">
        <v>75</v>
      </c>
      <c r="E45" s="36"/>
      <c r="F45" s="19"/>
      <c r="G45" s="26"/>
      <c r="H45" s="20"/>
    </row>
    <row r="46" spans="1:8" ht="135.75" customHeight="1">
      <c r="A46" s="37">
        <f>A45+B45</f>
        <v>0.83611111111111069</v>
      </c>
      <c r="B46" s="33" t="s">
        <v>76</v>
      </c>
      <c r="C46" s="34" t="str">
        <f t="shared" si="3"/>
        <v>Evelyn Woolridge</v>
      </c>
      <c r="D46" s="51" t="s">
        <v>283</v>
      </c>
      <c r="E46" s="36"/>
      <c r="F46" s="19"/>
      <c r="G46" s="26"/>
      <c r="H46" s="20"/>
    </row>
    <row r="47" spans="1:8" ht="76.7" customHeight="1">
      <c r="A47" s="37">
        <f>A46+B46</f>
        <v>0.86736111111111069</v>
      </c>
      <c r="B47" s="33" t="s">
        <v>65</v>
      </c>
      <c r="C47" s="34" t="str">
        <f t="shared" si="3"/>
        <v>Evelyn Woolridge</v>
      </c>
      <c r="D47" s="35" t="s">
        <v>77</v>
      </c>
      <c r="E47" s="36"/>
      <c r="F47" s="19"/>
      <c r="G47" s="26"/>
      <c r="H47" s="20"/>
    </row>
    <row r="48" spans="1:8" ht="52.7" customHeight="1">
      <c r="A48" s="37">
        <f>A47+B47</f>
        <v>0.86944444444444402</v>
      </c>
      <c r="B48" s="33" t="s">
        <v>59</v>
      </c>
      <c r="C48" s="34" t="str">
        <f>'Participants '!$K$16&amp;CHAR(10)&amp;'Participants '!$K$21&amp;CHAR(10)&amp;'Participants '!$K$22</f>
        <v xml:space="preserve">
</v>
      </c>
      <c r="D48" s="35" t="s">
        <v>66</v>
      </c>
      <c r="E48" s="36"/>
      <c r="F48" s="19"/>
      <c r="G48" s="26"/>
      <c r="H48" s="20"/>
    </row>
    <row r="49" spans="1:8" ht="64.7" customHeight="1">
      <c r="A49" s="37">
        <f>A48+B48</f>
        <v>0.87013888888888846</v>
      </c>
      <c r="B49" s="33" t="s">
        <v>59</v>
      </c>
      <c r="C49" s="34" t="str">
        <f t="shared" si="3"/>
        <v>Evelyn Woolridge</v>
      </c>
      <c r="D49" s="35" t="s">
        <v>78</v>
      </c>
      <c r="E49" s="36"/>
      <c r="F49" s="19"/>
      <c r="G49" s="26"/>
      <c r="H49" s="20"/>
    </row>
    <row r="50" spans="1:8" ht="93.75" customHeight="1">
      <c r="A50" s="37">
        <f>A49+B49</f>
        <v>0.8708333333333329</v>
      </c>
      <c r="B50" s="33" t="s">
        <v>60</v>
      </c>
      <c r="C50" s="34" t="str">
        <f>'Participants '!$L$3&amp;CHAR(10)&amp;'Participants '!$L$28</f>
        <v>Area Director YY
Raffle Chair</v>
      </c>
      <c r="D50" s="35" t="s">
        <v>79</v>
      </c>
      <c r="E50" s="36"/>
      <c r="F50" s="19"/>
      <c r="G50" s="26"/>
      <c r="H50" s="20"/>
    </row>
    <row r="51" spans="1:8" ht="20.100000000000001" customHeight="1">
      <c r="A51" s="318" t="s">
        <v>284</v>
      </c>
      <c r="B51" s="319"/>
      <c r="C51" s="319"/>
      <c r="D51" s="320"/>
      <c r="E51" s="36"/>
      <c r="F51" s="19"/>
      <c r="G51" s="26"/>
      <c r="H51" s="20"/>
    </row>
    <row r="52" spans="1:8" ht="17.100000000000001" customHeight="1">
      <c r="A52" s="37">
        <f>A50+B50</f>
        <v>0.87361111111111067</v>
      </c>
      <c r="B52" s="33" t="s">
        <v>57</v>
      </c>
      <c r="C52" s="34">
        <f>'Participants '!$K$14</f>
        <v>0</v>
      </c>
      <c r="D52" s="35" t="s">
        <v>58</v>
      </c>
      <c r="E52" s="36"/>
      <c r="F52" s="19"/>
      <c r="G52" s="26"/>
      <c r="H52" s="20"/>
    </row>
    <row r="53" spans="1:8" ht="20.100000000000001" customHeight="1">
      <c r="A53" s="318" t="str">
        <f>'Participants '!$D$65&amp;" Contest"</f>
        <v>Humorous Speech Contest</v>
      </c>
      <c r="B53" s="319"/>
      <c r="C53" s="319"/>
      <c r="D53" s="320"/>
      <c r="E53" s="36"/>
      <c r="F53" s="19"/>
      <c r="G53" s="26"/>
      <c r="H53" s="20"/>
    </row>
    <row r="54" spans="1:8" ht="64.7" customHeight="1">
      <c r="A54" s="41">
        <f>A52+B52</f>
        <v>0.87499999999999956</v>
      </c>
      <c r="B54" s="33" t="s">
        <v>51</v>
      </c>
      <c r="C54" s="43" t="str">
        <f t="shared" si="3"/>
        <v>Evelyn Woolridge</v>
      </c>
      <c r="D54" s="53" t="s">
        <v>285</v>
      </c>
      <c r="E54" s="36"/>
      <c r="F54" s="19"/>
      <c r="G54" s="26"/>
      <c r="H54" s="20"/>
    </row>
    <row r="55" spans="1:8" ht="204.75" customHeight="1">
      <c r="A55" s="54"/>
      <c r="B55" s="55"/>
      <c r="C55" s="49"/>
      <c r="D55" s="50" t="s">
        <v>286</v>
      </c>
      <c r="E55" s="36"/>
      <c r="F55" s="19"/>
      <c r="G55" s="26"/>
      <c r="H55" s="20"/>
    </row>
    <row r="56" spans="1:8" ht="40.700000000000003" customHeight="1">
      <c r="A56" s="37">
        <f>A54+B54</f>
        <v>0.87847222222222177</v>
      </c>
      <c r="B56" s="33" t="s">
        <v>59</v>
      </c>
      <c r="C56" s="34">
        <f>'Participants '!$K$16</f>
        <v>0</v>
      </c>
      <c r="D56" s="35" t="s">
        <v>75</v>
      </c>
      <c r="E56" s="36"/>
      <c r="F56" s="19"/>
      <c r="G56" s="26"/>
      <c r="H56" s="20"/>
    </row>
    <row r="57" spans="1:8" ht="119.25" customHeight="1">
      <c r="A57" s="37">
        <f t="shared" ref="A57:A65" si="4">A56+B56</f>
        <v>0.87916666666666621</v>
      </c>
      <c r="B57" s="33" t="s">
        <v>76</v>
      </c>
      <c r="C57" s="34" t="str">
        <f t="shared" si="3"/>
        <v>Evelyn Woolridge</v>
      </c>
      <c r="D57" s="51" t="s">
        <v>287</v>
      </c>
      <c r="E57" s="36"/>
      <c r="F57" s="19"/>
      <c r="G57" s="26"/>
      <c r="H57" s="20"/>
    </row>
    <row r="58" spans="1:8" ht="64.7" customHeight="1">
      <c r="A58" s="37">
        <f t="shared" si="4"/>
        <v>0.91041666666666621</v>
      </c>
      <c r="B58" s="33" t="s">
        <v>65</v>
      </c>
      <c r="C58" s="34" t="str">
        <f t="shared" si="3"/>
        <v>Evelyn Woolridge</v>
      </c>
      <c r="D58" s="35" t="s">
        <v>80</v>
      </c>
      <c r="E58" s="36"/>
      <c r="F58" s="19"/>
      <c r="G58" s="26"/>
      <c r="H58" s="20"/>
    </row>
    <row r="59" spans="1:8" ht="52.7" customHeight="1">
      <c r="A59" s="37">
        <f t="shared" si="4"/>
        <v>0.91249999999999953</v>
      </c>
      <c r="B59" s="33" t="s">
        <v>59</v>
      </c>
      <c r="C59" s="34" t="str">
        <f>'Participants '!$K$16&amp;CHAR(10)&amp;'Participants '!$K$21&amp;CHAR(10)&amp;'Participants '!$K$22</f>
        <v xml:space="preserve">
</v>
      </c>
      <c r="D59" s="35" t="s">
        <v>68</v>
      </c>
      <c r="E59" s="36"/>
      <c r="F59" s="19"/>
      <c r="G59" s="26"/>
      <c r="H59" s="20"/>
    </row>
    <row r="60" spans="1:8" ht="324" customHeight="1">
      <c r="A60" s="37">
        <f t="shared" si="4"/>
        <v>0.91319444444444398</v>
      </c>
      <c r="B60" s="33" t="s">
        <v>55</v>
      </c>
      <c r="C60" s="34" t="str">
        <f t="shared" si="3"/>
        <v>Evelyn Woolridge</v>
      </c>
      <c r="D60" s="35" t="s">
        <v>288</v>
      </c>
      <c r="E60" s="36"/>
      <c r="F60" s="19"/>
      <c r="G60" s="26"/>
      <c r="H60" s="20"/>
    </row>
    <row r="61" spans="1:8" ht="64.7" customHeight="1">
      <c r="A61" s="37">
        <f t="shared" si="4"/>
        <v>0.91874999999999951</v>
      </c>
      <c r="B61" s="33" t="s">
        <v>59</v>
      </c>
      <c r="C61" s="34" t="str">
        <f t="shared" si="3"/>
        <v>Evelyn Woolridge</v>
      </c>
      <c r="D61" s="35" t="s">
        <v>81</v>
      </c>
      <c r="E61" s="36"/>
      <c r="F61" s="19"/>
      <c r="G61" s="26"/>
      <c r="H61" s="20"/>
    </row>
    <row r="62" spans="1:8" ht="40.700000000000003" customHeight="1">
      <c r="A62" s="37">
        <f t="shared" si="4"/>
        <v>0.91944444444444395</v>
      </c>
      <c r="B62" s="33" t="s">
        <v>82</v>
      </c>
      <c r="C62" s="34" t="str">
        <f>'Participants '!$L$3&amp;CHAR(10)&amp;'Participants '!$L$4&amp;CHAR(10)&amp;'Participants '!$L$8</f>
        <v>Area Director YY
Division Director
District Representative</v>
      </c>
      <c r="D62" s="35" t="s">
        <v>83</v>
      </c>
      <c r="E62" s="36"/>
      <c r="F62" s="19"/>
      <c r="G62" s="26"/>
      <c r="H62" s="20"/>
    </row>
    <row r="63" spans="1:8" ht="40.700000000000003" customHeight="1">
      <c r="A63" s="37">
        <f t="shared" si="4"/>
        <v>0.92708333333333282</v>
      </c>
      <c r="B63" s="33" t="s">
        <v>57</v>
      </c>
      <c r="C63" s="34" t="str">
        <f>'Participants '!$L$28</f>
        <v>Raffle Chair</v>
      </c>
      <c r="D63" s="35" t="s">
        <v>84</v>
      </c>
      <c r="E63" s="36"/>
      <c r="F63" s="19"/>
      <c r="G63" s="26"/>
      <c r="H63" s="20"/>
    </row>
    <row r="64" spans="1:8" ht="172.5" customHeight="1">
      <c r="A64" s="37">
        <f t="shared" si="4"/>
        <v>0.9284722222222217</v>
      </c>
      <c r="B64" s="33" t="s">
        <v>51</v>
      </c>
      <c r="C64" s="34" t="str">
        <f>'Participants '!$L$5</f>
        <v>Contest Chair</v>
      </c>
      <c r="D64" s="35" t="s">
        <v>85</v>
      </c>
      <c r="E64" s="36"/>
      <c r="F64" s="19"/>
      <c r="G64" s="26"/>
      <c r="H64" s="20"/>
    </row>
    <row r="65" spans="1:8" ht="220.5" customHeight="1">
      <c r="A65" s="37">
        <f t="shared" si="4"/>
        <v>0.93194444444444391</v>
      </c>
      <c r="B65" s="33" t="s">
        <v>55</v>
      </c>
      <c r="C65" s="34" t="str">
        <f>'Participants '!$L$13&amp;CHAR(10)&amp;'Participants '!$L$2&amp;CHAR(10)&amp;'Participants '!$L$3&amp;CHAR(10)</f>
        <v xml:space="preserve">Humorous Speech TM 
Area Director XX
Area Director YY
</v>
      </c>
      <c r="D65" s="35" t="s">
        <v>289</v>
      </c>
      <c r="E65" s="36"/>
      <c r="F65" s="19"/>
      <c r="G65" s="26"/>
      <c r="H65" s="20"/>
    </row>
    <row r="66" spans="1:8" ht="20.100000000000001" customHeight="1">
      <c r="A66" s="318" t="s">
        <v>86</v>
      </c>
      <c r="B66" s="319"/>
      <c r="C66" s="319"/>
      <c r="D66" s="320"/>
      <c r="E66" s="36"/>
      <c r="F66" s="19"/>
      <c r="G66" s="26"/>
      <c r="H66" s="20"/>
    </row>
    <row r="67" spans="1:8" ht="28.7" customHeight="1">
      <c r="A67" s="37">
        <f>A65+B65</f>
        <v>0.93749999999999944</v>
      </c>
      <c r="B67" s="33" t="s">
        <v>54</v>
      </c>
      <c r="C67" s="34" t="str">
        <f>'Participants '!$L$37&amp;"/"&amp;'Participants '!$L$37&amp;CHAR(10)&amp;'Participants '!$L$5&amp;CHAR(10)&amp;'Participants '!$L$26&amp;CHAR(10)&amp;'Participants '!$L$7</f>
        <v>Set-Up/Clean-Up Team/Set-Up/Clean-Up Team
Contest Chair
Registration Chair
Division Treasurer</v>
      </c>
      <c r="D67" s="35" t="s">
        <v>87</v>
      </c>
      <c r="E67" s="36"/>
      <c r="F67" s="19"/>
      <c r="G67" s="26"/>
      <c r="H67" s="20"/>
    </row>
    <row r="68" spans="1:8" ht="17.100000000000001" customHeight="1">
      <c r="A68" s="37">
        <f>A67+B67</f>
        <v>0.95138888888888828</v>
      </c>
      <c r="B68" s="56"/>
      <c r="C68" s="57"/>
      <c r="D68" s="35" t="s">
        <v>88</v>
      </c>
      <c r="E68" s="58"/>
      <c r="F68" s="59"/>
      <c r="G68" s="60"/>
      <c r="H68" s="61"/>
    </row>
  </sheetData>
  <mergeCells count="10">
    <mergeCell ref="A42:D42"/>
    <mergeCell ref="A51:D51"/>
    <mergeCell ref="A53:D53"/>
    <mergeCell ref="A66:D66"/>
    <mergeCell ref="A1:D1"/>
    <mergeCell ref="A2:D2"/>
    <mergeCell ref="A3:D3"/>
    <mergeCell ref="A4:D4"/>
    <mergeCell ref="A19:D19"/>
    <mergeCell ref="A37:D37"/>
  </mergeCells>
  <pageMargins left="0.75" right="0.75" top="1" bottom="1" header="0.5" footer="0.5"/>
  <pageSetup scale="87" orientation="portrait"/>
  <headerFooter>
    <oddFooter>&amp;L&amp;"Helvetica,Regular"&amp;12&amp;K000000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7"/>
  <sheetViews>
    <sheetView showGridLines="0" workbookViewId="0">
      <selection activeCell="B15" sqref="B15"/>
    </sheetView>
  </sheetViews>
  <sheetFormatPr defaultColWidth="7.69921875" defaultRowHeight="20.100000000000001" customHeight="1"/>
  <cols>
    <col min="1" max="1" width="34.8984375" style="62" customWidth="1"/>
    <col min="2" max="2" width="13.09765625" style="62" customWidth="1"/>
    <col min="3" max="5" width="5.59765625" style="62" customWidth="1"/>
    <col min="6" max="256" width="7.69921875" style="62" customWidth="1"/>
  </cols>
  <sheetData>
    <row r="1" spans="1:5" ht="17.100000000000001" customHeight="1">
      <c r="A1" s="331" t="s">
        <v>89</v>
      </c>
      <c r="B1" s="332"/>
      <c r="C1" s="63"/>
      <c r="D1" s="64"/>
      <c r="E1" s="65"/>
    </row>
    <row r="2" spans="1:5" ht="17.100000000000001" customHeight="1">
      <c r="A2" s="66"/>
      <c r="B2" s="67"/>
      <c r="C2" s="68"/>
      <c r="D2" s="69"/>
      <c r="E2" s="70"/>
    </row>
    <row r="3" spans="1:5" ht="12" customHeight="1">
      <c r="A3" s="71" t="s">
        <v>90</v>
      </c>
      <c r="B3" s="71" t="s">
        <v>91</v>
      </c>
      <c r="C3" s="68"/>
      <c r="D3" s="69"/>
      <c r="E3" s="70"/>
    </row>
    <row r="4" spans="1:5" ht="12" customHeight="1">
      <c r="A4" s="72" t="s">
        <v>92</v>
      </c>
      <c r="B4" s="72" t="str">
        <f>'Participants '!$L$2</f>
        <v>Area Director XX</v>
      </c>
      <c r="C4" s="68"/>
      <c r="D4" s="69"/>
      <c r="E4" s="70"/>
    </row>
    <row r="5" spans="1:5" ht="12" customHeight="1">
      <c r="A5" s="72" t="s">
        <v>92</v>
      </c>
      <c r="B5" s="72" t="str">
        <f>'Participants '!$L$3</f>
        <v>Area Director YY</v>
      </c>
      <c r="C5" s="68"/>
      <c r="D5" s="69"/>
      <c r="E5" s="70"/>
    </row>
    <row r="6" spans="1:5" ht="12" customHeight="1">
      <c r="A6" s="72" t="s">
        <v>93</v>
      </c>
      <c r="B6" s="72" t="str">
        <f>'Participants '!$L$16</f>
        <v xml:space="preserve">Sergeant-At-Arms </v>
      </c>
      <c r="C6" s="68"/>
      <c r="D6" s="69"/>
      <c r="E6" s="70"/>
    </row>
    <row r="7" spans="1:5" ht="12" customHeight="1">
      <c r="A7" s="72" t="s">
        <v>94</v>
      </c>
      <c r="B7" s="72" t="str">
        <f>'Participants '!$L$18</f>
        <v>Chief Judge</v>
      </c>
      <c r="C7" s="68"/>
      <c r="D7" s="69"/>
      <c r="E7" s="70"/>
    </row>
    <row r="8" spans="1:5" ht="12" customHeight="1">
      <c r="A8" s="72" t="s">
        <v>95</v>
      </c>
      <c r="B8" s="72" t="str">
        <f>'Participants '!$L$18</f>
        <v>Chief Judge</v>
      </c>
      <c r="C8" s="68"/>
      <c r="D8" s="69"/>
      <c r="E8" s="70"/>
    </row>
    <row r="9" spans="1:5" ht="12" customHeight="1">
      <c r="A9" s="72" t="s">
        <v>96</v>
      </c>
      <c r="B9" s="72" t="str">
        <f>'Participants '!$L$18</f>
        <v>Chief Judge</v>
      </c>
      <c r="C9" s="68"/>
      <c r="D9" s="69"/>
      <c r="E9" s="70"/>
    </row>
    <row r="10" spans="1:5" ht="12" customHeight="1">
      <c r="A10" s="72" t="s">
        <v>97</v>
      </c>
      <c r="B10" s="72" t="str">
        <f>'Participants '!$L$18</f>
        <v>Chief Judge</v>
      </c>
      <c r="C10" s="68"/>
      <c r="D10" s="69"/>
      <c r="E10" s="70"/>
    </row>
    <row r="11" spans="1:5" ht="12" customHeight="1">
      <c r="A11" s="72" t="s">
        <v>98</v>
      </c>
      <c r="B11" s="72" t="str">
        <f>'Participants '!$L$18</f>
        <v>Chief Judge</v>
      </c>
      <c r="C11" s="68"/>
      <c r="D11" s="69"/>
      <c r="E11" s="70"/>
    </row>
    <row r="12" spans="1:5" ht="12" customHeight="1">
      <c r="A12" s="72" t="s">
        <v>99</v>
      </c>
      <c r="B12" s="72" t="str">
        <f>'Participants '!$L$18</f>
        <v>Chief Judge</v>
      </c>
      <c r="C12" s="68"/>
      <c r="D12" s="69"/>
      <c r="E12" s="70"/>
    </row>
    <row r="13" spans="1:5" ht="12" customHeight="1">
      <c r="A13" s="72" t="s">
        <v>100</v>
      </c>
      <c r="B13" s="72" t="str">
        <f>'Participants '!$L$21</f>
        <v xml:space="preserve">Chief Timer </v>
      </c>
      <c r="C13" s="68"/>
      <c r="D13" s="69"/>
      <c r="E13" s="70"/>
    </row>
    <row r="14" spans="1:5" ht="12" customHeight="1">
      <c r="A14" s="72" t="s">
        <v>101</v>
      </c>
      <c r="B14" s="72" t="str">
        <f>'Participants '!$L$21</f>
        <v xml:space="preserve">Chief Timer </v>
      </c>
      <c r="C14" s="68"/>
      <c r="D14" s="69"/>
      <c r="E14" s="70"/>
    </row>
    <row r="15" spans="1:5" ht="12" customHeight="1">
      <c r="A15" s="72" t="s">
        <v>102</v>
      </c>
      <c r="B15" s="72" t="str">
        <f>'Participants '!$L$5</f>
        <v>Contest Chair</v>
      </c>
      <c r="C15" s="68"/>
      <c r="D15" s="69"/>
      <c r="E15" s="70"/>
    </row>
    <row r="16" spans="1:5" ht="12" customHeight="1">
      <c r="A16" s="72" t="s">
        <v>103</v>
      </c>
      <c r="B16" s="72" t="str">
        <f>'Participants '!$L$5</f>
        <v>Contest Chair</v>
      </c>
      <c r="C16" s="68"/>
      <c r="D16" s="69"/>
      <c r="E16" s="70"/>
    </row>
    <row r="17" spans="1:5" ht="12" customHeight="1">
      <c r="A17" s="72" t="s">
        <v>104</v>
      </c>
      <c r="B17" s="72" t="str">
        <f>'Participants '!$L$5</f>
        <v>Contest Chair</v>
      </c>
      <c r="C17" s="68"/>
      <c r="D17" s="69"/>
      <c r="E17" s="70"/>
    </row>
    <row r="18" spans="1:5" ht="12" customHeight="1">
      <c r="A18" s="72" t="s">
        <v>105</v>
      </c>
      <c r="B18" s="72" t="str">
        <f>'Participants '!$L$12 &amp;CHAR(10)&amp; 'Participants '!$L$13</f>
        <v xml:space="preserve">Evaluation TM
Humorous Speech TM </v>
      </c>
      <c r="C18" s="68"/>
      <c r="D18" s="69"/>
      <c r="E18" s="70"/>
    </row>
    <row r="19" spans="1:5" ht="12" customHeight="1">
      <c r="A19" s="72" t="s">
        <v>106</v>
      </c>
      <c r="B19" s="72" t="str">
        <f>'Participants '!$L$6</f>
        <v>Contestant Liaison</v>
      </c>
      <c r="C19" s="68"/>
      <c r="D19" s="69"/>
      <c r="E19" s="70"/>
    </row>
    <row r="20" spans="1:5" ht="12" customHeight="1">
      <c r="A20" s="72" t="s">
        <v>107</v>
      </c>
      <c r="B20" s="72" t="str">
        <f>'Participants '!$L$6</f>
        <v>Contestant Liaison</v>
      </c>
      <c r="C20" s="68"/>
      <c r="D20" s="69"/>
      <c r="E20" s="70"/>
    </row>
    <row r="21" spans="1:5" ht="12" customHeight="1">
      <c r="A21" s="72" t="s">
        <v>108</v>
      </c>
      <c r="B21" s="72" t="str">
        <f>'Participants '!$L$6</f>
        <v>Contestant Liaison</v>
      </c>
      <c r="C21" s="68"/>
      <c r="D21" s="69"/>
      <c r="E21" s="70"/>
    </row>
    <row r="22" spans="1:5" ht="12" customHeight="1">
      <c r="A22" s="72" t="s">
        <v>109</v>
      </c>
      <c r="B22" s="72" t="str">
        <f>'Participants '!$L$8</f>
        <v>District Representative</v>
      </c>
      <c r="C22" s="68"/>
      <c r="D22" s="69"/>
      <c r="E22" s="70"/>
    </row>
    <row r="23" spans="1:5" ht="12" customHeight="1">
      <c r="A23" s="72" t="s">
        <v>110</v>
      </c>
      <c r="B23" s="72" t="str">
        <f>'Participants '!$L$7</f>
        <v>Division Treasurer</v>
      </c>
      <c r="C23" s="68"/>
      <c r="D23" s="69"/>
      <c r="E23" s="70"/>
    </row>
    <row r="24" spans="1:5" ht="12" customHeight="1">
      <c r="A24" s="72" t="s">
        <v>111</v>
      </c>
      <c r="B24" s="72" t="str">
        <f>'Participants '!$L$7</f>
        <v>Division Treasurer</v>
      </c>
      <c r="C24" s="68"/>
      <c r="D24" s="69"/>
      <c r="E24" s="70"/>
    </row>
    <row r="25" spans="1:5" ht="12" customHeight="1">
      <c r="A25" s="72" t="s">
        <v>112</v>
      </c>
      <c r="B25" s="72" t="s">
        <v>363</v>
      </c>
      <c r="C25" s="68"/>
      <c r="D25" s="69"/>
      <c r="E25" s="70"/>
    </row>
    <row r="26" spans="1:5" ht="12" customHeight="1">
      <c r="A26" s="72" t="s">
        <v>113</v>
      </c>
      <c r="B26" s="72" t="str">
        <f>'Participants '!$L$5</f>
        <v>Contest Chair</v>
      </c>
      <c r="C26" s="68"/>
      <c r="D26" s="69"/>
      <c r="E26" s="70"/>
    </row>
    <row r="27" spans="1:5" ht="12" customHeight="1">
      <c r="A27" s="72" t="s">
        <v>114</v>
      </c>
      <c r="B27" s="72" t="str">
        <f>'Participants '!$L$5</f>
        <v>Contest Chair</v>
      </c>
      <c r="C27" s="68"/>
      <c r="D27" s="69"/>
      <c r="E27" s="70"/>
    </row>
    <row r="28" spans="1:5" ht="12" customHeight="1">
      <c r="A28" s="72" t="s">
        <v>115</v>
      </c>
      <c r="B28" s="72" t="str">
        <f>'Participants '!$L$32</f>
        <v>Flyer/Program/ Certificates</v>
      </c>
      <c r="C28" s="68"/>
      <c r="D28" s="69"/>
      <c r="E28" s="70"/>
    </row>
    <row r="29" spans="1:5" ht="12" customHeight="1">
      <c r="A29" s="72" t="s">
        <v>116</v>
      </c>
      <c r="B29" s="72" t="str">
        <f>'Participants '!$L$19</f>
        <v>Food Chair</v>
      </c>
      <c r="C29" s="68"/>
      <c r="D29" s="69"/>
      <c r="E29" s="70"/>
    </row>
    <row r="30" spans="1:5" ht="12" customHeight="1">
      <c r="A30" s="72" t="s">
        <v>117</v>
      </c>
      <c r="B30" s="72" t="str">
        <f>'Participants '!$L$19</f>
        <v>Food Chair</v>
      </c>
      <c r="C30" s="68"/>
      <c r="D30" s="69"/>
      <c r="E30" s="70"/>
    </row>
    <row r="31" spans="1:5" ht="12" customHeight="1">
      <c r="A31" s="72" t="s">
        <v>118</v>
      </c>
      <c r="B31" s="72" t="str">
        <f>'Participants '!$L$19</f>
        <v>Food Chair</v>
      </c>
      <c r="C31" s="68"/>
      <c r="D31" s="69"/>
      <c r="E31" s="70"/>
    </row>
    <row r="32" spans="1:5" ht="12" customHeight="1">
      <c r="A32" s="72" t="s">
        <v>119</v>
      </c>
      <c r="B32" s="72" t="str">
        <f>'Participants '!$L$10</f>
        <v>Protocol Officer</v>
      </c>
      <c r="C32" s="68"/>
      <c r="D32" s="69"/>
      <c r="E32" s="70"/>
    </row>
    <row r="33" spans="1:5" ht="12" customHeight="1">
      <c r="A33" s="72" t="s">
        <v>120</v>
      </c>
      <c r="B33" s="72" t="str">
        <f>'Participants '!$L$28</f>
        <v>Raffle Chair</v>
      </c>
      <c r="C33" s="68"/>
      <c r="D33" s="69"/>
      <c r="E33" s="70"/>
    </row>
    <row r="34" spans="1:5" ht="12" customHeight="1">
      <c r="A34" s="72" t="s">
        <v>121</v>
      </c>
      <c r="B34" s="72" t="str">
        <f>'Participants '!$L$7</f>
        <v>Division Treasurer</v>
      </c>
      <c r="C34" s="68"/>
      <c r="D34" s="69"/>
      <c r="E34" s="70"/>
    </row>
    <row r="35" spans="1:5" ht="12" customHeight="1">
      <c r="A35" s="72" t="s">
        <v>122</v>
      </c>
      <c r="B35" s="72" t="s">
        <v>23</v>
      </c>
      <c r="C35" s="68"/>
      <c r="D35" s="69"/>
      <c r="E35" s="70"/>
    </row>
    <row r="36" spans="1:5" ht="12" customHeight="1">
      <c r="A36" s="72" t="s">
        <v>123</v>
      </c>
      <c r="B36" s="72" t="s">
        <v>23</v>
      </c>
      <c r="C36" s="68"/>
      <c r="D36" s="69"/>
      <c r="E36" s="70"/>
    </row>
    <row r="37" spans="1:5" ht="12" customHeight="1">
      <c r="A37" s="72" t="s">
        <v>124</v>
      </c>
      <c r="B37" s="72" t="str">
        <f>'Participants '!$L$37</f>
        <v>Set-Up/Clean-Up Team</v>
      </c>
      <c r="C37" s="73"/>
      <c r="D37" s="74"/>
      <c r="E37" s="75"/>
    </row>
  </sheetData>
  <mergeCells count="1">
    <mergeCell ref="A1:B1"/>
  </mergeCells>
  <pageMargins left="0.75" right="0.75" top="1" bottom="1" header="0.5" footer="0.5"/>
  <pageSetup orientation="portrait"/>
  <headerFooter>
    <oddFooter>&amp;L&amp;"Helvetica,Regular"&amp;12&amp;K000000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2"/>
  <sheetViews>
    <sheetView showGridLines="0" workbookViewId="0">
      <selection activeCell="B13" sqref="B13"/>
    </sheetView>
  </sheetViews>
  <sheetFormatPr defaultColWidth="7.69921875" defaultRowHeight="20.100000000000001" customHeight="1"/>
  <cols>
    <col min="1" max="1" width="33.8984375" style="76" customWidth="1"/>
    <col min="2" max="2" width="6.19921875" style="76" customWidth="1"/>
    <col min="3" max="3" width="6.8984375" style="76" customWidth="1"/>
    <col min="4" max="4" width="8.09765625" style="76" customWidth="1"/>
    <col min="5" max="5" width="6.8984375" style="76" customWidth="1"/>
    <col min="6" max="6" width="6.19921875" style="76" customWidth="1"/>
    <col min="7" max="7" width="6.8984375" style="76" customWidth="1"/>
    <col min="8" max="8" width="8.09765625" style="76" customWidth="1"/>
    <col min="9" max="256" width="7.69921875" style="76" customWidth="1"/>
  </cols>
  <sheetData>
    <row r="1" spans="1:256" ht="12.75" customHeight="1">
      <c r="A1" s="77"/>
      <c r="B1" s="343" t="s">
        <v>125</v>
      </c>
      <c r="C1" s="344"/>
      <c r="D1" s="345"/>
      <c r="E1" s="78"/>
      <c r="F1" s="346" t="s">
        <v>126</v>
      </c>
      <c r="G1" s="347"/>
      <c r="H1" s="348"/>
    </row>
    <row r="2" spans="1:256" ht="12.75" customHeight="1">
      <c r="A2" s="79" t="s">
        <v>127</v>
      </c>
      <c r="B2" s="80" t="s">
        <v>128</v>
      </c>
      <c r="C2" s="81" t="s">
        <v>129</v>
      </c>
      <c r="D2" s="81" t="s">
        <v>130</v>
      </c>
      <c r="E2" s="82"/>
      <c r="F2" s="80" t="s">
        <v>128</v>
      </c>
      <c r="G2" s="81" t="s">
        <v>129</v>
      </c>
      <c r="H2" s="81" t="s">
        <v>130</v>
      </c>
    </row>
    <row r="3" spans="1:256" ht="12.75" customHeight="1">
      <c r="A3" s="83" t="s">
        <v>131</v>
      </c>
      <c r="B3" s="84"/>
      <c r="C3" s="85"/>
      <c r="D3" s="85"/>
      <c r="E3" s="86"/>
      <c r="F3" s="84"/>
      <c r="G3" s="85"/>
      <c r="H3" s="87"/>
    </row>
    <row r="4" spans="1:256" ht="27" customHeight="1">
      <c r="A4" s="287" t="s">
        <v>311</v>
      </c>
      <c r="B4" s="89"/>
      <c r="C4" s="90"/>
      <c r="D4" s="90">
        <f t="shared" ref="D4:D9" si="0">B4*C4</f>
        <v>0</v>
      </c>
      <c r="E4" s="91"/>
      <c r="F4" s="89"/>
      <c r="G4" s="90"/>
      <c r="H4" s="90">
        <f>F4*G4</f>
        <v>0</v>
      </c>
    </row>
    <row r="5" spans="1:256" ht="12.75" customHeight="1">
      <c r="A5" s="88" t="s">
        <v>132</v>
      </c>
      <c r="B5" s="89"/>
      <c r="C5" s="90"/>
      <c r="D5" s="90">
        <f t="shared" si="0"/>
        <v>0</v>
      </c>
      <c r="E5" s="91"/>
      <c r="F5" s="89"/>
      <c r="G5" s="90"/>
      <c r="H5" s="90"/>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c r="DM5" s="258"/>
      <c r="DN5" s="258"/>
      <c r="DO5" s="258"/>
      <c r="DP5" s="258"/>
      <c r="DQ5" s="258"/>
      <c r="DR5" s="258"/>
      <c r="DS5" s="258"/>
      <c r="DT5" s="258"/>
      <c r="DU5" s="258"/>
      <c r="DV5" s="258"/>
      <c r="DW5" s="258"/>
      <c r="DX5" s="258"/>
      <c r="DY5" s="258"/>
      <c r="DZ5" s="258"/>
      <c r="EA5" s="258"/>
      <c r="EB5" s="258"/>
      <c r="EC5" s="258"/>
      <c r="ED5" s="258"/>
      <c r="EE5" s="258"/>
      <c r="EF5" s="258"/>
      <c r="EG5" s="258"/>
      <c r="EH5" s="258"/>
      <c r="EI5" s="258"/>
      <c r="EJ5" s="258"/>
      <c r="EK5" s="258"/>
      <c r="EL5" s="258"/>
      <c r="EM5" s="258"/>
      <c r="EN5" s="258"/>
      <c r="EO5" s="258"/>
      <c r="EP5" s="258"/>
      <c r="EQ5" s="258"/>
      <c r="ER5" s="258"/>
      <c r="ES5" s="258"/>
      <c r="ET5" s="258"/>
      <c r="EU5" s="258"/>
      <c r="EV5" s="258"/>
      <c r="EW5" s="258"/>
      <c r="EX5" s="258"/>
      <c r="EY5" s="258"/>
      <c r="EZ5" s="258"/>
      <c r="FA5" s="258"/>
      <c r="FB5" s="258"/>
      <c r="FC5" s="258"/>
      <c r="FD5" s="258"/>
      <c r="FE5" s="258"/>
      <c r="FF5" s="258"/>
      <c r="FG5" s="258"/>
      <c r="FH5" s="258"/>
      <c r="FI5" s="258"/>
      <c r="FJ5" s="258"/>
      <c r="FK5" s="258"/>
      <c r="FL5" s="258"/>
      <c r="FM5" s="258"/>
      <c r="FN5" s="258"/>
      <c r="FO5" s="258"/>
      <c r="FP5" s="258"/>
      <c r="FQ5" s="258"/>
      <c r="FR5" s="258"/>
      <c r="FS5" s="258"/>
      <c r="FT5" s="258"/>
      <c r="FU5" s="258"/>
      <c r="FV5" s="258"/>
      <c r="FW5" s="258"/>
      <c r="FX5" s="258"/>
      <c r="FY5" s="258"/>
      <c r="FZ5" s="258"/>
      <c r="GA5" s="258"/>
      <c r="GB5" s="258"/>
      <c r="GC5" s="258"/>
      <c r="GD5" s="258"/>
      <c r="GE5" s="258"/>
      <c r="GF5" s="258"/>
      <c r="GG5" s="258"/>
      <c r="GH5" s="258"/>
      <c r="GI5" s="258"/>
      <c r="GJ5" s="258"/>
      <c r="GK5" s="258"/>
      <c r="GL5" s="258"/>
      <c r="GM5" s="258"/>
      <c r="GN5" s="258"/>
      <c r="GO5" s="258"/>
      <c r="GP5" s="258"/>
      <c r="GQ5" s="258"/>
      <c r="GR5" s="258"/>
      <c r="GS5" s="258"/>
      <c r="GT5" s="258"/>
      <c r="GU5" s="258"/>
      <c r="GV5" s="258"/>
      <c r="GW5" s="258"/>
      <c r="GX5" s="258"/>
      <c r="GY5" s="258"/>
      <c r="GZ5" s="258"/>
      <c r="HA5" s="258"/>
      <c r="HB5" s="258"/>
      <c r="HC5" s="258"/>
      <c r="HD5" s="258"/>
      <c r="HE5" s="258"/>
      <c r="HF5" s="258"/>
      <c r="HG5" s="258"/>
      <c r="HH5" s="258"/>
      <c r="HI5" s="258"/>
      <c r="HJ5" s="258"/>
      <c r="HK5" s="258"/>
      <c r="HL5" s="258"/>
      <c r="HM5" s="258"/>
      <c r="HN5" s="258"/>
      <c r="HO5" s="258"/>
      <c r="HP5" s="258"/>
      <c r="HQ5" s="258"/>
      <c r="HR5" s="258"/>
      <c r="HS5" s="258"/>
      <c r="HT5" s="258"/>
      <c r="HU5" s="258"/>
      <c r="HV5" s="258"/>
      <c r="HW5" s="258"/>
      <c r="HX5" s="258"/>
      <c r="HY5" s="258"/>
      <c r="HZ5" s="258"/>
      <c r="IA5" s="258"/>
      <c r="IB5" s="258"/>
      <c r="IC5" s="258"/>
      <c r="ID5" s="258"/>
      <c r="IE5" s="258"/>
      <c r="IF5" s="258"/>
      <c r="IG5" s="258"/>
      <c r="IH5" s="258"/>
      <c r="II5" s="258"/>
      <c r="IJ5" s="258"/>
      <c r="IK5" s="258"/>
      <c r="IL5" s="258"/>
      <c r="IM5" s="258"/>
      <c r="IN5" s="258"/>
      <c r="IO5" s="258"/>
      <c r="IP5" s="258"/>
      <c r="IQ5" s="258"/>
      <c r="IR5" s="258"/>
      <c r="IS5" s="258"/>
      <c r="IT5" s="258"/>
      <c r="IU5" s="258"/>
      <c r="IV5" s="258"/>
    </row>
    <row r="6" spans="1:256" ht="12.75" customHeight="1">
      <c r="A6" s="88" t="s">
        <v>133</v>
      </c>
      <c r="B6" s="89"/>
      <c r="C6" s="90">
        <v>0</v>
      </c>
      <c r="D6" s="90">
        <f t="shared" si="0"/>
        <v>0</v>
      </c>
      <c r="E6" s="91"/>
      <c r="F6" s="89"/>
      <c r="G6" s="90">
        <v>0</v>
      </c>
      <c r="H6" s="90">
        <f>F6*G6</f>
        <v>0</v>
      </c>
    </row>
    <row r="7" spans="1:256" ht="12.75" customHeight="1">
      <c r="A7" s="88" t="s">
        <v>134</v>
      </c>
      <c r="B7" s="89"/>
      <c r="C7" s="90"/>
      <c r="D7" s="90">
        <f t="shared" si="0"/>
        <v>0</v>
      </c>
      <c r="E7" s="91"/>
      <c r="F7" s="89"/>
      <c r="G7" s="90"/>
      <c r="H7" s="90">
        <f>F7*G7</f>
        <v>0</v>
      </c>
    </row>
    <row r="8" spans="1:256" ht="12.75" customHeight="1">
      <c r="A8" s="88" t="s">
        <v>312</v>
      </c>
      <c r="B8" s="277"/>
      <c r="C8" s="278"/>
      <c r="D8" s="278">
        <f t="shared" si="0"/>
        <v>0</v>
      </c>
      <c r="E8" s="91"/>
      <c r="F8" s="277"/>
      <c r="G8" s="278"/>
      <c r="H8" s="27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8"/>
      <c r="AY8" s="258"/>
      <c r="AZ8" s="258"/>
      <c r="BA8" s="258"/>
      <c r="BB8" s="258"/>
      <c r="BC8" s="258"/>
      <c r="BD8" s="258"/>
      <c r="BE8" s="258"/>
      <c r="BF8" s="258"/>
      <c r="BG8" s="258"/>
      <c r="BH8" s="258"/>
      <c r="BI8" s="258"/>
      <c r="BJ8" s="258"/>
      <c r="BK8" s="258"/>
      <c r="BL8" s="258"/>
      <c r="BM8" s="258"/>
      <c r="BN8" s="258"/>
      <c r="BO8" s="258"/>
      <c r="BP8" s="258"/>
      <c r="BQ8" s="258"/>
      <c r="BR8" s="258"/>
      <c r="BS8" s="258"/>
      <c r="BT8" s="258"/>
      <c r="BU8" s="258"/>
      <c r="BV8" s="258"/>
      <c r="BW8" s="258"/>
      <c r="BX8" s="258"/>
      <c r="BY8" s="258"/>
      <c r="BZ8" s="258"/>
      <c r="CA8" s="258"/>
      <c r="CB8" s="258"/>
      <c r="CC8" s="258"/>
      <c r="CD8" s="258"/>
      <c r="CE8" s="258"/>
      <c r="CF8" s="258"/>
      <c r="CG8" s="258"/>
      <c r="CH8" s="258"/>
      <c r="CI8" s="258"/>
      <c r="CJ8" s="258"/>
      <c r="CK8" s="258"/>
      <c r="CL8" s="258"/>
      <c r="CM8" s="258"/>
      <c r="CN8" s="258"/>
      <c r="CO8" s="258"/>
      <c r="CP8" s="258"/>
      <c r="CQ8" s="258"/>
      <c r="CR8" s="258"/>
      <c r="CS8" s="258"/>
      <c r="CT8" s="258"/>
      <c r="CU8" s="258"/>
      <c r="CV8" s="258"/>
      <c r="CW8" s="258"/>
      <c r="CX8" s="258"/>
      <c r="CY8" s="258"/>
      <c r="CZ8" s="258"/>
      <c r="DA8" s="258"/>
      <c r="DB8" s="258"/>
      <c r="DC8" s="258"/>
      <c r="DD8" s="258"/>
      <c r="DE8" s="258"/>
      <c r="DF8" s="258"/>
      <c r="DG8" s="258"/>
      <c r="DH8" s="258"/>
      <c r="DI8" s="258"/>
      <c r="DJ8" s="258"/>
      <c r="DK8" s="258"/>
      <c r="DL8" s="258"/>
      <c r="DM8" s="258"/>
      <c r="DN8" s="258"/>
      <c r="DO8" s="258"/>
      <c r="DP8" s="258"/>
      <c r="DQ8" s="258"/>
      <c r="DR8" s="258"/>
      <c r="DS8" s="258"/>
      <c r="DT8" s="258"/>
      <c r="DU8" s="258"/>
      <c r="DV8" s="258"/>
      <c r="DW8" s="258"/>
      <c r="DX8" s="258"/>
      <c r="DY8" s="258"/>
      <c r="DZ8" s="258"/>
      <c r="EA8" s="258"/>
      <c r="EB8" s="258"/>
      <c r="EC8" s="258"/>
      <c r="ED8" s="258"/>
      <c r="EE8" s="258"/>
      <c r="EF8" s="258"/>
      <c r="EG8" s="258"/>
      <c r="EH8" s="258"/>
      <c r="EI8" s="258"/>
      <c r="EJ8" s="258"/>
      <c r="EK8" s="258"/>
      <c r="EL8" s="258"/>
      <c r="EM8" s="258"/>
      <c r="EN8" s="258"/>
      <c r="EO8" s="258"/>
      <c r="EP8" s="258"/>
      <c r="EQ8" s="258"/>
      <c r="ER8" s="258"/>
      <c r="ES8" s="258"/>
      <c r="ET8" s="258"/>
      <c r="EU8" s="258"/>
      <c r="EV8" s="258"/>
      <c r="EW8" s="258"/>
      <c r="EX8" s="258"/>
      <c r="EY8" s="258"/>
      <c r="EZ8" s="258"/>
      <c r="FA8" s="258"/>
      <c r="FB8" s="258"/>
      <c r="FC8" s="258"/>
      <c r="FD8" s="258"/>
      <c r="FE8" s="258"/>
      <c r="FF8" s="258"/>
      <c r="FG8" s="258"/>
      <c r="FH8" s="258"/>
      <c r="FI8" s="258"/>
      <c r="FJ8" s="258"/>
      <c r="FK8" s="258"/>
      <c r="FL8" s="258"/>
      <c r="FM8" s="258"/>
      <c r="FN8" s="258"/>
      <c r="FO8" s="258"/>
      <c r="FP8" s="258"/>
      <c r="FQ8" s="258"/>
      <c r="FR8" s="258"/>
      <c r="FS8" s="258"/>
      <c r="FT8" s="258"/>
      <c r="FU8" s="258"/>
      <c r="FV8" s="258"/>
      <c r="FW8" s="258"/>
      <c r="FX8" s="258"/>
      <c r="FY8" s="258"/>
      <c r="FZ8" s="258"/>
      <c r="GA8" s="258"/>
      <c r="GB8" s="258"/>
      <c r="GC8" s="258"/>
      <c r="GD8" s="258"/>
      <c r="GE8" s="258"/>
      <c r="GF8" s="258"/>
      <c r="GG8" s="258"/>
      <c r="GH8" s="258"/>
      <c r="GI8" s="258"/>
      <c r="GJ8" s="258"/>
      <c r="GK8" s="258"/>
      <c r="GL8" s="258"/>
      <c r="GM8" s="258"/>
      <c r="GN8" s="258"/>
      <c r="GO8" s="258"/>
      <c r="GP8" s="258"/>
      <c r="GQ8" s="258"/>
      <c r="GR8" s="258"/>
      <c r="GS8" s="258"/>
      <c r="GT8" s="258"/>
      <c r="GU8" s="258"/>
      <c r="GV8" s="258"/>
      <c r="GW8" s="258"/>
      <c r="GX8" s="258"/>
      <c r="GY8" s="258"/>
      <c r="GZ8" s="258"/>
      <c r="HA8" s="258"/>
      <c r="HB8" s="258"/>
      <c r="HC8" s="258"/>
      <c r="HD8" s="258"/>
      <c r="HE8" s="258"/>
      <c r="HF8" s="258"/>
      <c r="HG8" s="258"/>
      <c r="HH8" s="258"/>
      <c r="HI8" s="258"/>
      <c r="HJ8" s="258"/>
      <c r="HK8" s="258"/>
      <c r="HL8" s="258"/>
      <c r="HM8" s="258"/>
      <c r="HN8" s="258"/>
      <c r="HO8" s="258"/>
      <c r="HP8" s="258"/>
      <c r="HQ8" s="258"/>
      <c r="HR8" s="258"/>
      <c r="HS8" s="258"/>
      <c r="HT8" s="258"/>
      <c r="HU8" s="258"/>
      <c r="HV8" s="258"/>
      <c r="HW8" s="258"/>
      <c r="HX8" s="258"/>
      <c r="HY8" s="258"/>
      <c r="HZ8" s="258"/>
      <c r="IA8" s="258"/>
      <c r="IB8" s="258"/>
      <c r="IC8" s="258"/>
      <c r="ID8" s="258"/>
      <c r="IE8" s="258"/>
      <c r="IF8" s="258"/>
      <c r="IG8" s="258"/>
      <c r="IH8" s="258"/>
      <c r="II8" s="258"/>
      <c r="IJ8" s="258"/>
      <c r="IK8" s="258"/>
      <c r="IL8" s="258"/>
      <c r="IM8" s="258"/>
      <c r="IN8" s="258"/>
      <c r="IO8" s="258"/>
      <c r="IP8" s="258"/>
      <c r="IQ8" s="258"/>
      <c r="IR8" s="258"/>
      <c r="IS8" s="258"/>
      <c r="IT8" s="258"/>
      <c r="IU8" s="258"/>
      <c r="IV8" s="258"/>
    </row>
    <row r="9" spans="1:256" ht="12.75" customHeight="1">
      <c r="A9" s="88" t="s">
        <v>135</v>
      </c>
      <c r="B9" s="92"/>
      <c r="C9" s="93"/>
      <c r="D9" s="93">
        <f t="shared" si="0"/>
        <v>0</v>
      </c>
      <c r="E9" s="91"/>
      <c r="F9" s="92"/>
      <c r="G9" s="93"/>
      <c r="H9" s="93">
        <f>F9*G9</f>
        <v>0</v>
      </c>
    </row>
    <row r="10" spans="1:256" ht="12.75" customHeight="1">
      <c r="A10" s="282" t="s">
        <v>136</v>
      </c>
      <c r="B10" s="283">
        <f>SUM(B4:B9)</f>
        <v>0</v>
      </c>
      <c r="D10" s="94">
        <f>SUM(D4:D9)</f>
        <v>0</v>
      </c>
      <c r="E10" s="95"/>
      <c r="F10" s="349" t="s">
        <v>136</v>
      </c>
      <c r="G10" s="350"/>
      <c r="H10" s="96">
        <f>SUM(H4:H9)</f>
        <v>0</v>
      </c>
    </row>
    <row r="11" spans="1:256" ht="12.75" customHeight="1">
      <c r="A11" s="97"/>
      <c r="B11" s="84"/>
      <c r="C11" s="98"/>
      <c r="D11" s="99"/>
      <c r="E11" s="100"/>
      <c r="F11" s="101"/>
      <c r="G11" s="102"/>
      <c r="H11" s="103"/>
    </row>
    <row r="12" spans="1:256" ht="12.75" customHeight="1">
      <c r="A12" s="104" t="s">
        <v>137</v>
      </c>
      <c r="B12" s="92"/>
      <c r="C12" s="93"/>
      <c r="D12" s="93">
        <f>B12*C12</f>
        <v>0</v>
      </c>
      <c r="E12" s="105"/>
      <c r="F12" s="351"/>
      <c r="G12" s="352"/>
      <c r="H12" s="94">
        <v>0</v>
      </c>
    </row>
    <row r="13" spans="1:256" ht="12.75" customHeight="1">
      <c r="A13" s="106"/>
      <c r="B13" s="107"/>
      <c r="C13" s="353"/>
      <c r="D13" s="354"/>
      <c r="E13" s="354"/>
      <c r="F13" s="354"/>
      <c r="G13" s="355"/>
      <c r="H13" s="108"/>
    </row>
    <row r="14" spans="1:256" ht="12.75" customHeight="1">
      <c r="A14" s="83" t="s">
        <v>138</v>
      </c>
      <c r="B14" s="109"/>
      <c r="C14" s="110"/>
      <c r="D14" s="110"/>
      <c r="E14" s="100"/>
      <c r="F14" s="109"/>
      <c r="G14" s="110"/>
      <c r="H14" s="111"/>
    </row>
    <row r="15" spans="1:256" ht="12.75" customHeight="1">
      <c r="A15" s="88" t="s">
        <v>139</v>
      </c>
      <c r="B15" s="89">
        <v>1</v>
      </c>
      <c r="C15" s="89" t="s">
        <v>140</v>
      </c>
      <c r="D15" s="89">
        <v>0</v>
      </c>
      <c r="E15" s="91"/>
      <c r="F15" s="89">
        <v>1</v>
      </c>
      <c r="G15" s="89" t="s">
        <v>140</v>
      </c>
      <c r="H15" s="89">
        <v>0</v>
      </c>
    </row>
    <row r="16" spans="1:256" ht="12.75" customHeight="1">
      <c r="A16" s="88" t="s">
        <v>141</v>
      </c>
      <c r="B16" s="89">
        <v>1</v>
      </c>
      <c r="C16" s="89" t="s">
        <v>140</v>
      </c>
      <c r="D16" s="89">
        <v>0</v>
      </c>
      <c r="E16" s="91"/>
      <c r="F16" s="89">
        <v>1</v>
      </c>
      <c r="G16" s="89" t="s">
        <v>140</v>
      </c>
      <c r="H16" s="89">
        <v>0</v>
      </c>
    </row>
    <row r="17" spans="1:256" ht="12.75" customHeight="1">
      <c r="A17" s="289" t="s">
        <v>142</v>
      </c>
      <c r="B17" s="277">
        <v>1</v>
      </c>
      <c r="C17" s="89" t="s">
        <v>140</v>
      </c>
      <c r="D17" s="89">
        <v>0</v>
      </c>
      <c r="E17" s="91"/>
      <c r="F17" s="89">
        <v>1</v>
      </c>
      <c r="G17" s="89" t="s">
        <v>140</v>
      </c>
      <c r="H17" s="89">
        <v>0</v>
      </c>
    </row>
    <row r="18" spans="1:256" ht="12.75" customHeight="1">
      <c r="A18" s="307" t="s">
        <v>353</v>
      </c>
      <c r="B18" s="308">
        <f>SUM(B15:B17)</f>
        <v>3</v>
      </c>
      <c r="C18" s="113"/>
      <c r="D18" s="114"/>
      <c r="E18" s="100"/>
      <c r="F18" s="112"/>
      <c r="G18" s="113"/>
      <c r="H18" s="115"/>
    </row>
    <row r="19" spans="1:256" ht="17.100000000000001" customHeight="1">
      <c r="A19" s="181" t="s">
        <v>136</v>
      </c>
      <c r="B19" s="306">
        <f>+B10+B18</f>
        <v>3</v>
      </c>
      <c r="C19" s="190"/>
      <c r="D19" s="303"/>
      <c r="E19" s="184"/>
      <c r="F19" s="171"/>
      <c r="G19" s="304"/>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8"/>
      <c r="AZ19" s="258"/>
      <c r="BA19" s="258"/>
      <c r="BB19" s="258"/>
      <c r="BC19" s="258"/>
      <c r="BD19" s="258"/>
      <c r="BE19" s="258"/>
      <c r="BF19" s="258"/>
      <c r="BG19" s="258"/>
      <c r="BH19" s="258"/>
      <c r="BI19" s="258"/>
      <c r="BJ19" s="258"/>
      <c r="BK19" s="258"/>
      <c r="BL19" s="258"/>
      <c r="BM19" s="258"/>
      <c r="BN19" s="258"/>
      <c r="BO19" s="258"/>
      <c r="BP19" s="258"/>
      <c r="BQ19" s="258"/>
      <c r="BR19" s="258"/>
      <c r="BS19" s="258"/>
      <c r="BT19" s="258"/>
      <c r="BU19" s="258"/>
      <c r="BV19" s="258"/>
      <c r="BW19" s="258"/>
      <c r="BX19" s="258"/>
      <c r="BY19" s="258"/>
      <c r="BZ19" s="258"/>
      <c r="CA19" s="258"/>
      <c r="CB19" s="258"/>
      <c r="CC19" s="258"/>
      <c r="CD19" s="258"/>
      <c r="CE19" s="258"/>
      <c r="CF19" s="258"/>
      <c r="CG19" s="258"/>
      <c r="CH19" s="258"/>
      <c r="CI19" s="258"/>
      <c r="CJ19" s="258"/>
      <c r="CK19" s="258"/>
      <c r="CL19" s="258"/>
      <c r="CM19" s="258"/>
      <c r="CN19" s="258"/>
      <c r="CO19" s="258"/>
      <c r="CP19" s="258"/>
      <c r="CQ19" s="258"/>
      <c r="CR19" s="258"/>
      <c r="CS19" s="258"/>
      <c r="CT19" s="258"/>
      <c r="CU19" s="258"/>
      <c r="CV19" s="258"/>
      <c r="CW19" s="258"/>
      <c r="CX19" s="258"/>
      <c r="CY19" s="258"/>
      <c r="CZ19" s="258"/>
      <c r="DA19" s="258"/>
      <c r="DB19" s="258"/>
      <c r="DC19" s="258"/>
      <c r="DD19" s="258"/>
      <c r="DE19" s="258"/>
      <c r="DF19" s="258"/>
      <c r="DG19" s="258"/>
      <c r="DH19" s="258"/>
      <c r="DI19" s="258"/>
      <c r="DJ19" s="258"/>
      <c r="DK19" s="258"/>
      <c r="DL19" s="258"/>
      <c r="DM19" s="258"/>
      <c r="DN19" s="258"/>
      <c r="DO19" s="258"/>
      <c r="DP19" s="258"/>
      <c r="DQ19" s="258"/>
      <c r="DR19" s="258"/>
      <c r="DS19" s="258"/>
      <c r="DT19" s="258"/>
      <c r="DU19" s="258"/>
      <c r="DV19" s="258"/>
      <c r="DW19" s="258"/>
      <c r="DX19" s="258"/>
      <c r="DY19" s="258"/>
      <c r="DZ19" s="258"/>
      <c r="EA19" s="258"/>
      <c r="EB19" s="258"/>
      <c r="EC19" s="258"/>
      <c r="ED19" s="258"/>
      <c r="EE19" s="258"/>
      <c r="EF19" s="258"/>
      <c r="EG19" s="258"/>
      <c r="EH19" s="258"/>
      <c r="EI19" s="258"/>
      <c r="EJ19" s="258"/>
      <c r="EK19" s="258"/>
      <c r="EL19" s="258"/>
      <c r="EM19" s="258"/>
      <c r="EN19" s="258"/>
      <c r="EO19" s="258"/>
      <c r="EP19" s="258"/>
      <c r="EQ19" s="258"/>
      <c r="ER19" s="258"/>
      <c r="ES19" s="258"/>
      <c r="ET19" s="258"/>
      <c r="EU19" s="258"/>
      <c r="EV19" s="258"/>
      <c r="EW19" s="258"/>
      <c r="EX19" s="258"/>
      <c r="EY19" s="258"/>
      <c r="EZ19" s="258"/>
      <c r="FA19" s="258"/>
      <c r="FB19" s="258"/>
      <c r="FC19" s="258"/>
      <c r="FD19" s="258"/>
      <c r="FE19" s="258"/>
      <c r="FF19" s="258"/>
      <c r="FG19" s="258"/>
      <c r="FH19" s="258"/>
      <c r="FI19" s="258"/>
      <c r="FJ19" s="258"/>
      <c r="FK19" s="258"/>
      <c r="FL19" s="258"/>
      <c r="FM19" s="258"/>
      <c r="FN19" s="258"/>
      <c r="FO19" s="258"/>
      <c r="FP19" s="258"/>
      <c r="FQ19" s="258"/>
      <c r="FR19" s="258"/>
      <c r="FS19" s="258"/>
      <c r="FT19" s="258"/>
      <c r="FU19" s="258"/>
      <c r="FV19" s="258"/>
      <c r="FW19" s="258"/>
      <c r="FX19" s="258"/>
      <c r="FY19" s="258"/>
      <c r="FZ19" s="258"/>
      <c r="GA19" s="258"/>
      <c r="GB19" s="258"/>
      <c r="GC19" s="258"/>
      <c r="GD19" s="258"/>
      <c r="GE19" s="258"/>
      <c r="GF19" s="258"/>
      <c r="GG19" s="258"/>
      <c r="GH19" s="258"/>
      <c r="GI19" s="258"/>
      <c r="GJ19" s="258"/>
      <c r="GK19" s="258"/>
      <c r="GL19" s="258"/>
      <c r="GM19" s="258"/>
      <c r="GN19" s="258"/>
      <c r="GO19" s="258"/>
      <c r="GP19" s="258"/>
      <c r="GQ19" s="258"/>
      <c r="GR19" s="258"/>
      <c r="GS19" s="258"/>
      <c r="GT19" s="258"/>
      <c r="GU19" s="258"/>
      <c r="GV19" s="258"/>
      <c r="GW19" s="258"/>
      <c r="GX19" s="258"/>
      <c r="GY19" s="258"/>
      <c r="GZ19" s="258"/>
      <c r="HA19" s="258"/>
      <c r="HB19" s="258"/>
      <c r="HC19" s="258"/>
      <c r="HD19" s="258"/>
      <c r="HE19" s="258"/>
      <c r="HF19" s="258"/>
      <c r="HG19" s="258"/>
      <c r="HH19" s="258"/>
      <c r="HI19" s="258"/>
      <c r="HJ19" s="258"/>
      <c r="HK19" s="258"/>
      <c r="HL19" s="258"/>
      <c r="HM19" s="258"/>
      <c r="HN19" s="258"/>
      <c r="HO19" s="258"/>
      <c r="HP19" s="258"/>
      <c r="HQ19" s="258"/>
      <c r="HR19" s="258"/>
      <c r="HS19" s="258"/>
      <c r="HT19" s="258"/>
      <c r="HU19" s="258"/>
      <c r="HV19" s="258"/>
      <c r="HW19" s="258"/>
      <c r="HX19" s="258"/>
      <c r="HY19" s="258"/>
      <c r="HZ19" s="258"/>
      <c r="IA19" s="258"/>
      <c r="IB19" s="258"/>
      <c r="IC19" s="258"/>
      <c r="ID19" s="258"/>
      <c r="IE19" s="258"/>
      <c r="IF19" s="258"/>
      <c r="IG19" s="258"/>
      <c r="IH19" s="258"/>
      <c r="II19" s="258"/>
      <c r="IJ19" s="258"/>
      <c r="IK19" s="258"/>
      <c r="IL19" s="258"/>
      <c r="IM19" s="258"/>
      <c r="IN19" s="258"/>
      <c r="IO19" s="258"/>
      <c r="IP19" s="258"/>
      <c r="IQ19" s="258"/>
      <c r="IR19" s="258"/>
      <c r="IS19" s="258"/>
      <c r="IT19" s="258"/>
      <c r="IU19" s="258"/>
      <c r="IV19"/>
    </row>
    <row r="20" spans="1:256" ht="12.75" customHeight="1">
      <c r="A20" s="104" t="s">
        <v>143</v>
      </c>
      <c r="B20" s="356"/>
      <c r="C20" s="357"/>
      <c r="D20" s="116"/>
      <c r="E20" s="117"/>
      <c r="F20" s="358"/>
      <c r="G20" s="357"/>
      <c r="H20" s="116"/>
    </row>
    <row r="21" spans="1:256" ht="12.75" customHeight="1">
      <c r="A21" s="104" t="s">
        <v>144</v>
      </c>
      <c r="B21" s="118"/>
      <c r="C21" s="114"/>
      <c r="D21" s="99"/>
      <c r="E21" s="100"/>
      <c r="F21" s="118"/>
      <c r="G21" s="119"/>
      <c r="H21" s="120"/>
    </row>
    <row r="22" spans="1:256" ht="12.75" customHeight="1">
      <c r="A22" s="121"/>
      <c r="B22" s="359" t="s">
        <v>145</v>
      </c>
      <c r="C22" s="360"/>
      <c r="D22" s="122">
        <f>SUM(D10+D12+D20)</f>
        <v>0</v>
      </c>
      <c r="E22" s="95"/>
      <c r="F22" s="359" t="s">
        <v>145</v>
      </c>
      <c r="G22" s="360"/>
      <c r="H22" s="123">
        <f>H10+H12+H20</f>
        <v>0</v>
      </c>
    </row>
    <row r="23" spans="1:256" ht="12" customHeight="1">
      <c r="A23" s="124"/>
      <c r="B23" s="125"/>
      <c r="C23" s="126"/>
      <c r="D23" s="126"/>
      <c r="E23" s="127"/>
      <c r="F23" s="126"/>
      <c r="G23" s="126"/>
      <c r="H23" s="126"/>
    </row>
    <row r="24" spans="1:256" ht="12.75" customHeight="1">
      <c r="A24" s="79" t="s">
        <v>146</v>
      </c>
      <c r="B24" s="80" t="s">
        <v>128</v>
      </c>
      <c r="C24" s="81" t="s">
        <v>147</v>
      </c>
      <c r="D24" s="81" t="s">
        <v>130</v>
      </c>
      <c r="E24" s="82"/>
      <c r="F24" s="80" t="s">
        <v>128</v>
      </c>
      <c r="G24" s="81" t="s">
        <v>147</v>
      </c>
      <c r="H24" s="81" t="s">
        <v>130</v>
      </c>
    </row>
    <row r="25" spans="1:256" ht="12.75" customHeight="1">
      <c r="A25" s="83" t="s">
        <v>148</v>
      </c>
      <c r="B25" s="84"/>
      <c r="C25" s="98"/>
      <c r="D25" s="98"/>
      <c r="E25" s="100"/>
      <c r="F25" s="84"/>
      <c r="G25" s="98"/>
      <c r="H25" s="128"/>
    </row>
    <row r="26" spans="1:256" ht="12.75" customHeight="1">
      <c r="A26" s="88" t="s">
        <v>371</v>
      </c>
      <c r="B26" s="134"/>
      <c r="C26" s="90"/>
      <c r="D26" s="90">
        <f>B26*C26</f>
        <v>0</v>
      </c>
      <c r="E26" s="91"/>
      <c r="F26" s="89">
        <v>0</v>
      </c>
      <c r="G26" s="90"/>
      <c r="H26" s="90">
        <f>F26*G26</f>
        <v>0</v>
      </c>
    </row>
    <row r="27" spans="1:256" ht="12.75" customHeight="1">
      <c r="A27" s="129"/>
      <c r="B27" s="89"/>
      <c r="C27" s="90"/>
      <c r="D27" s="90">
        <f>B27*C27</f>
        <v>0</v>
      </c>
      <c r="E27" s="130"/>
      <c r="F27" s="89">
        <v>0</v>
      </c>
      <c r="G27" s="90"/>
      <c r="H27" s="90">
        <f>F27*G27</f>
        <v>0</v>
      </c>
    </row>
    <row r="28" spans="1:256" ht="12.75" customHeight="1">
      <c r="A28" s="129"/>
      <c r="B28" s="89"/>
      <c r="C28" s="90"/>
      <c r="D28" s="90">
        <f>B28*C28</f>
        <v>0</v>
      </c>
      <c r="E28" s="131"/>
      <c r="F28" s="89">
        <v>0</v>
      </c>
      <c r="G28" s="90"/>
      <c r="H28" s="90">
        <f>F28*G28</f>
        <v>0</v>
      </c>
    </row>
    <row r="29" spans="1:256" ht="12.75" customHeight="1">
      <c r="A29" s="129"/>
      <c r="B29" s="89"/>
      <c r="C29" s="90"/>
      <c r="D29" s="90">
        <f>B29*C29</f>
        <v>0</v>
      </c>
      <c r="E29" s="131"/>
      <c r="F29" s="89">
        <v>0</v>
      </c>
      <c r="G29" s="90"/>
      <c r="H29" s="90">
        <f>F29*G29</f>
        <v>0</v>
      </c>
    </row>
    <row r="30" spans="1:256" ht="12.75" customHeight="1">
      <c r="A30" s="88" t="s">
        <v>149</v>
      </c>
      <c r="B30" s="134"/>
      <c r="C30" s="90"/>
      <c r="D30" s="93">
        <f>B30*C30</f>
        <v>0</v>
      </c>
      <c r="E30" s="132"/>
      <c r="F30" s="89">
        <v>0</v>
      </c>
      <c r="G30" s="90"/>
      <c r="H30" s="93">
        <f>F30*G30</f>
        <v>0</v>
      </c>
    </row>
    <row r="31" spans="1:256" ht="12.75" customHeight="1">
      <c r="B31" s="281"/>
      <c r="C31" s="280" t="s">
        <v>150</v>
      </c>
      <c r="D31" s="94">
        <f>SUM(D26:D30)</f>
        <v>0</v>
      </c>
      <c r="E31" s="342" t="s">
        <v>150</v>
      </c>
      <c r="F31" s="340"/>
      <c r="G31" s="341"/>
      <c r="H31" s="133">
        <f>SUM(H26:H30)</f>
        <v>0</v>
      </c>
    </row>
    <row r="32" spans="1:256" ht="12.75" customHeight="1">
      <c r="A32" s="83" t="s">
        <v>151</v>
      </c>
      <c r="B32" s="109"/>
      <c r="C32" s="110"/>
      <c r="D32" s="98"/>
      <c r="E32" s="100"/>
      <c r="F32" s="109"/>
      <c r="G32" s="110"/>
      <c r="H32" s="128"/>
    </row>
    <row r="33" spans="1:8" ht="12.75" customHeight="1">
      <c r="A33" s="88" t="s">
        <v>152</v>
      </c>
      <c r="B33" s="89">
        <v>4</v>
      </c>
      <c r="C33" s="90">
        <v>30</v>
      </c>
      <c r="D33" s="90">
        <f>B33*C33</f>
        <v>120</v>
      </c>
      <c r="E33" s="91"/>
      <c r="F33" s="89">
        <v>0</v>
      </c>
      <c r="G33" s="90"/>
      <c r="H33" s="90">
        <f t="shared" ref="H33:H41" si="1">F33*G33</f>
        <v>0</v>
      </c>
    </row>
    <row r="34" spans="1:8" ht="12.75" customHeight="1">
      <c r="A34" s="88" t="s">
        <v>153</v>
      </c>
      <c r="B34" s="89"/>
      <c r="C34" s="90"/>
      <c r="D34" s="90">
        <f>B34*C34</f>
        <v>0</v>
      </c>
      <c r="E34" s="91"/>
      <c r="F34" s="89">
        <v>0</v>
      </c>
      <c r="G34" s="90"/>
      <c r="H34" s="90">
        <f t="shared" si="1"/>
        <v>0</v>
      </c>
    </row>
    <row r="35" spans="1:8" ht="12.75" customHeight="1">
      <c r="A35" s="88" t="s">
        <v>154</v>
      </c>
      <c r="B35" s="89"/>
      <c r="C35" s="90"/>
      <c r="D35" s="90">
        <f>B35*C35</f>
        <v>0</v>
      </c>
      <c r="E35" s="91"/>
      <c r="F35" s="134"/>
      <c r="G35" s="90"/>
      <c r="H35" s="90">
        <f t="shared" si="1"/>
        <v>0</v>
      </c>
    </row>
    <row r="36" spans="1:8" ht="12.75" customHeight="1">
      <c r="A36" s="88" t="s">
        <v>155</v>
      </c>
      <c r="B36" s="134"/>
      <c r="C36" s="90"/>
      <c r="D36" s="90"/>
      <c r="E36" s="91"/>
      <c r="F36" s="134"/>
      <c r="G36" s="90"/>
      <c r="H36" s="90">
        <f t="shared" si="1"/>
        <v>0</v>
      </c>
    </row>
    <row r="37" spans="1:8" ht="12.75" customHeight="1">
      <c r="A37" s="88" t="s">
        <v>156</v>
      </c>
      <c r="B37" s="89">
        <v>2</v>
      </c>
      <c r="C37" s="90"/>
      <c r="D37" s="90">
        <f>SUM(B37*C37)</f>
        <v>0</v>
      </c>
      <c r="E37" s="91"/>
      <c r="F37" s="89">
        <v>0</v>
      </c>
      <c r="G37" s="90"/>
      <c r="H37" s="90">
        <f t="shared" si="1"/>
        <v>0</v>
      </c>
    </row>
    <row r="38" spans="1:8" ht="12.75" customHeight="1">
      <c r="A38" s="88" t="s">
        <v>157</v>
      </c>
      <c r="B38" s="89">
        <v>20</v>
      </c>
      <c r="C38" s="90"/>
      <c r="D38" s="90">
        <f>SUM(B38*C38)</f>
        <v>0</v>
      </c>
      <c r="E38" s="91"/>
      <c r="F38" s="89">
        <v>0</v>
      </c>
      <c r="G38" s="90"/>
      <c r="H38" s="90">
        <f t="shared" si="1"/>
        <v>0</v>
      </c>
    </row>
    <row r="39" spans="1:8" ht="12.75" customHeight="1">
      <c r="A39" s="88" t="s">
        <v>158</v>
      </c>
      <c r="B39" s="89">
        <v>1</v>
      </c>
      <c r="C39" s="90"/>
      <c r="D39" s="90">
        <f>SUM(B39*C39)</f>
        <v>0</v>
      </c>
      <c r="E39" s="91"/>
      <c r="F39" s="89">
        <v>0</v>
      </c>
      <c r="G39" s="90"/>
      <c r="H39" s="90">
        <f t="shared" si="1"/>
        <v>0</v>
      </c>
    </row>
    <row r="40" spans="1:8" ht="12.75" customHeight="1">
      <c r="A40" s="129"/>
      <c r="B40" s="89"/>
      <c r="C40" s="90"/>
      <c r="D40" s="90">
        <f>B40*C40</f>
        <v>0</v>
      </c>
      <c r="E40" s="91"/>
      <c r="F40" s="89">
        <v>0</v>
      </c>
      <c r="G40" s="90"/>
      <c r="H40" s="90">
        <f t="shared" si="1"/>
        <v>0</v>
      </c>
    </row>
    <row r="41" spans="1:8" ht="12.75" customHeight="1">
      <c r="A41" s="129"/>
      <c r="B41" s="89"/>
      <c r="C41" s="90"/>
      <c r="D41" s="93">
        <f>B41*C41</f>
        <v>0</v>
      </c>
      <c r="E41" s="91"/>
      <c r="F41" s="89">
        <v>0</v>
      </c>
      <c r="G41" s="90"/>
      <c r="H41" s="93">
        <f t="shared" si="1"/>
        <v>0</v>
      </c>
    </row>
    <row r="42" spans="1:8" ht="12.75" customHeight="1">
      <c r="A42" s="335" t="s">
        <v>159</v>
      </c>
      <c r="B42" s="336"/>
      <c r="C42" s="337"/>
      <c r="D42" s="94">
        <f>SUM(D33:D41)</f>
        <v>120</v>
      </c>
      <c r="E42" s="338" t="s">
        <v>159</v>
      </c>
      <c r="F42" s="336"/>
      <c r="G42" s="337"/>
      <c r="H42" s="133">
        <f>SUM(H33:H41)</f>
        <v>0</v>
      </c>
    </row>
    <row r="43" spans="1:8" ht="12.75" customHeight="1">
      <c r="A43" s="83" t="s">
        <v>160</v>
      </c>
      <c r="B43" s="135"/>
      <c r="C43" s="136"/>
      <c r="D43" s="137"/>
      <c r="E43" s="100"/>
      <c r="F43" s="109"/>
      <c r="G43" s="110"/>
      <c r="H43" s="128"/>
    </row>
    <row r="44" spans="1:8" ht="12.75" customHeight="1">
      <c r="A44" s="129" t="s">
        <v>358</v>
      </c>
      <c r="B44" s="89"/>
      <c r="C44" s="90"/>
      <c r="D44" s="90">
        <f>SUM(B44*C44)</f>
        <v>0</v>
      </c>
      <c r="E44" s="91"/>
      <c r="F44" s="89">
        <v>0</v>
      </c>
      <c r="G44" s="90"/>
      <c r="H44" s="90">
        <f>F44*G44</f>
        <v>0</v>
      </c>
    </row>
    <row r="45" spans="1:8" ht="12.75" customHeight="1">
      <c r="A45" s="129"/>
      <c r="B45" s="89"/>
      <c r="C45" s="90"/>
      <c r="D45" s="90">
        <f>SUM(B45*C45)</f>
        <v>0</v>
      </c>
      <c r="E45" s="91"/>
      <c r="F45" s="89">
        <v>0</v>
      </c>
      <c r="G45" s="90"/>
      <c r="H45" s="90">
        <f>F45*G45</f>
        <v>0</v>
      </c>
    </row>
    <row r="46" spans="1:8" ht="12.75" customHeight="1">
      <c r="A46" s="129"/>
      <c r="B46" s="89"/>
      <c r="C46" s="90"/>
      <c r="D46" s="90">
        <f>SUM(B46*C46)</f>
        <v>0</v>
      </c>
      <c r="E46" s="91"/>
      <c r="F46" s="89">
        <v>0</v>
      </c>
      <c r="G46" s="90"/>
      <c r="H46" s="90">
        <f>F46*G46</f>
        <v>0</v>
      </c>
    </row>
    <row r="47" spans="1:8" ht="12.75" customHeight="1">
      <c r="A47" s="129"/>
      <c r="B47" s="89"/>
      <c r="C47" s="90"/>
      <c r="D47" s="93">
        <f>SUM(B47*C47)</f>
        <v>0</v>
      </c>
      <c r="E47" s="91"/>
      <c r="F47" s="89">
        <v>0</v>
      </c>
      <c r="G47" s="90"/>
      <c r="H47" s="93">
        <f>F47*G47</f>
        <v>0</v>
      </c>
    </row>
    <row r="48" spans="1:8" ht="12.75" customHeight="1">
      <c r="A48" s="339" t="s">
        <v>161</v>
      </c>
      <c r="B48" s="340"/>
      <c r="C48" s="341"/>
      <c r="D48" s="94">
        <f>SUM(D43:D47)</f>
        <v>0</v>
      </c>
      <c r="E48" s="342" t="s">
        <v>161</v>
      </c>
      <c r="F48" s="340"/>
      <c r="G48" s="341"/>
      <c r="H48" s="133">
        <f>SUM(H44:H47)</f>
        <v>0</v>
      </c>
    </row>
    <row r="49" spans="1:8" ht="12.75" customHeight="1">
      <c r="A49" s="83" t="s">
        <v>162</v>
      </c>
      <c r="B49" s="138"/>
      <c r="C49" s="139"/>
      <c r="D49" s="137"/>
      <c r="E49" s="100"/>
      <c r="F49" s="109"/>
      <c r="G49" s="110"/>
      <c r="H49" s="128"/>
    </row>
    <row r="50" spans="1:8" ht="15.75" customHeight="1">
      <c r="A50" s="129" t="s">
        <v>357</v>
      </c>
      <c r="B50" s="89"/>
      <c r="C50" s="90"/>
      <c r="D50" s="90">
        <f t="shared" ref="D50:D54" si="2">B50*C50</f>
        <v>0</v>
      </c>
      <c r="E50" s="91"/>
      <c r="F50" s="89">
        <v>0</v>
      </c>
      <c r="G50" s="90"/>
      <c r="H50" s="90">
        <f t="shared" ref="H50:H54" si="3">F50*G50</f>
        <v>0</v>
      </c>
    </row>
    <row r="51" spans="1:8" ht="15" customHeight="1">
      <c r="A51" s="129" t="s">
        <v>355</v>
      </c>
      <c r="B51" s="89"/>
      <c r="C51" s="90"/>
      <c r="D51" s="90">
        <f t="shared" si="2"/>
        <v>0</v>
      </c>
      <c r="E51" s="91"/>
      <c r="F51" s="89">
        <v>0</v>
      </c>
      <c r="G51" s="90"/>
      <c r="H51" s="90">
        <f t="shared" si="3"/>
        <v>0</v>
      </c>
    </row>
    <row r="52" spans="1:8" ht="17.25" customHeight="1">
      <c r="A52" s="88" t="s">
        <v>163</v>
      </c>
      <c r="B52" s="89"/>
      <c r="C52" s="90"/>
      <c r="D52" s="90">
        <f t="shared" si="2"/>
        <v>0</v>
      </c>
      <c r="E52" s="91"/>
      <c r="F52" s="89">
        <v>0</v>
      </c>
      <c r="G52" s="90"/>
      <c r="H52" s="90">
        <f t="shared" si="3"/>
        <v>0</v>
      </c>
    </row>
    <row r="53" spans="1:8" ht="14.25" customHeight="1">
      <c r="A53" s="88" t="s">
        <v>164</v>
      </c>
      <c r="B53" s="89"/>
      <c r="C53" s="90"/>
      <c r="D53" s="90">
        <f t="shared" si="2"/>
        <v>0</v>
      </c>
      <c r="E53" s="91"/>
      <c r="F53" s="89">
        <v>0</v>
      </c>
      <c r="G53" s="90"/>
      <c r="H53" s="90">
        <f t="shared" si="3"/>
        <v>0</v>
      </c>
    </row>
    <row r="54" spans="1:8" ht="16.5" customHeight="1">
      <c r="A54" s="88" t="s">
        <v>165</v>
      </c>
      <c r="B54" s="89"/>
      <c r="C54" s="90"/>
      <c r="D54" s="93">
        <f t="shared" si="2"/>
        <v>0</v>
      </c>
      <c r="E54" s="91"/>
      <c r="F54" s="89">
        <v>0</v>
      </c>
      <c r="G54" s="90"/>
      <c r="H54" s="93">
        <f t="shared" si="3"/>
        <v>0</v>
      </c>
    </row>
    <row r="55" spans="1:8" ht="12.75" customHeight="1">
      <c r="A55" s="339" t="s">
        <v>166</v>
      </c>
      <c r="B55" s="340"/>
      <c r="C55" s="341"/>
      <c r="D55" s="94">
        <f>SUM(D49:D54)</f>
        <v>0</v>
      </c>
      <c r="E55" s="342" t="s">
        <v>166</v>
      </c>
      <c r="F55" s="340"/>
      <c r="G55" s="341"/>
      <c r="H55" s="133">
        <f>SUM(H50:H54)</f>
        <v>0</v>
      </c>
    </row>
    <row r="56" spans="1:8" ht="12.75" customHeight="1">
      <c r="A56" s="140"/>
      <c r="B56" s="141"/>
      <c r="C56" s="142"/>
      <c r="D56" s="99"/>
      <c r="E56" s="100"/>
      <c r="F56" s="141"/>
      <c r="G56" s="142"/>
      <c r="H56" s="120"/>
    </row>
    <row r="57" spans="1:8" ht="12.75" customHeight="1">
      <c r="A57" s="143"/>
      <c r="B57" s="144"/>
      <c r="C57" s="145" t="s">
        <v>167</v>
      </c>
      <c r="D57" s="122">
        <f>SUM(D31+D42+D48+D55)</f>
        <v>120</v>
      </c>
      <c r="E57" s="95"/>
      <c r="F57" s="333" t="s">
        <v>167</v>
      </c>
      <c r="G57" s="334"/>
      <c r="H57" s="146">
        <f>H31+H42+H48+H55</f>
        <v>0</v>
      </c>
    </row>
    <row r="58" spans="1:8" ht="12" customHeight="1">
      <c r="A58" s="124"/>
      <c r="B58" s="147"/>
      <c r="C58" s="148"/>
      <c r="D58" s="148"/>
      <c r="E58" s="100"/>
      <c r="F58" s="147"/>
      <c r="G58" s="148"/>
      <c r="H58" s="149"/>
    </row>
    <row r="59" spans="1:8" ht="15.75" customHeight="1">
      <c r="A59" s="150"/>
      <c r="B59" s="151"/>
      <c r="C59" s="152" t="s">
        <v>168</v>
      </c>
      <c r="D59" s="153">
        <f>D22-D57</f>
        <v>-120</v>
      </c>
      <c r="E59" s="95"/>
      <c r="F59" s="151"/>
      <c r="G59" s="152" t="s">
        <v>168</v>
      </c>
      <c r="H59" s="153">
        <f>H22-H57</f>
        <v>0</v>
      </c>
    </row>
    <row r="60" spans="1:8" ht="12" customHeight="1">
      <c r="A60" s="154"/>
      <c r="B60" s="155"/>
      <c r="C60" s="155"/>
      <c r="D60" s="155"/>
      <c r="E60" s="154"/>
      <c r="F60" s="155"/>
      <c r="G60" s="155"/>
      <c r="H60" s="155"/>
    </row>
    <row r="61" spans="1:8" ht="12" customHeight="1">
      <c r="A61" s="156" t="s">
        <v>169</v>
      </c>
      <c r="B61" s="157"/>
      <c r="C61" s="157"/>
      <c r="D61" s="157"/>
      <c r="E61" s="157"/>
      <c r="F61" s="157"/>
      <c r="G61" s="157"/>
      <c r="H61" s="157"/>
    </row>
    <row r="62" spans="1:8" ht="12" customHeight="1">
      <c r="A62" s="156" t="s">
        <v>170</v>
      </c>
      <c r="B62" s="157"/>
      <c r="C62" s="157"/>
      <c r="D62" s="157"/>
      <c r="E62" s="157"/>
      <c r="F62" s="157"/>
      <c r="G62" s="157"/>
      <c r="H62" s="157"/>
    </row>
  </sheetData>
  <mergeCells count="17">
    <mergeCell ref="E31:G31"/>
    <mergeCell ref="B1:D1"/>
    <mergeCell ref="F1:H1"/>
    <mergeCell ref="F10:G10"/>
    <mergeCell ref="F12:G12"/>
    <mergeCell ref="C13:G13"/>
    <mergeCell ref="B20:C20"/>
    <mergeCell ref="F20:G20"/>
    <mergeCell ref="B22:C22"/>
    <mergeCell ref="F22:G22"/>
    <mergeCell ref="F57:G57"/>
    <mergeCell ref="A42:C42"/>
    <mergeCell ref="E42:G42"/>
    <mergeCell ref="A48:C48"/>
    <mergeCell ref="E48:G48"/>
    <mergeCell ref="A55:C55"/>
    <mergeCell ref="E55:G55"/>
  </mergeCells>
  <conditionalFormatting sqref="D59 H59">
    <cfRule type="cellIs" dxfId="1" priority="1" stopIfTrue="1" operator="lessThan">
      <formula>0</formula>
    </cfRule>
  </conditionalFormatting>
  <pageMargins left="0.75" right="0.75" top="1" bottom="1" header="0.5" footer="0.5"/>
  <pageSetup scale="69" orientation="portrait" r:id="rId1"/>
  <headerFooter>
    <oddFooter>&amp;L&amp;"Helvetica,Regular"&amp;12&amp;K000000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58"/>
  <sheetViews>
    <sheetView showGridLines="0" topLeftCell="A32" workbookViewId="0">
      <selection activeCell="A49" sqref="A49:C49"/>
    </sheetView>
  </sheetViews>
  <sheetFormatPr defaultColWidth="6.5" defaultRowHeight="12.95" customHeight="1"/>
  <cols>
    <col min="1" max="1" width="22.3984375" style="158" customWidth="1"/>
    <col min="2" max="3" width="6.5" style="158" customWidth="1"/>
    <col min="4" max="4" width="7.8984375" style="158" customWidth="1"/>
    <col min="5" max="5" width="2.8984375" style="158" customWidth="1"/>
    <col min="6" max="6" width="6.69921875" style="158" customWidth="1"/>
    <col min="7" max="7" width="39.5" style="158" customWidth="1"/>
    <col min="8" max="255" width="6.5" style="158" customWidth="1"/>
  </cols>
  <sheetData>
    <row r="1" spans="1:255" ht="18" customHeight="1">
      <c r="A1" s="159" t="s">
        <v>171</v>
      </c>
      <c r="B1" s="367" t="s">
        <v>125</v>
      </c>
      <c r="C1" s="368"/>
      <c r="D1" s="369"/>
      <c r="E1" s="160"/>
      <c r="F1" s="161"/>
      <c r="G1" s="162" t="s">
        <v>172</v>
      </c>
    </row>
    <row r="2" spans="1:255" ht="17.45" customHeight="1">
      <c r="A2" s="163" t="s">
        <v>127</v>
      </c>
      <c r="B2" s="164" t="s">
        <v>128</v>
      </c>
      <c r="C2" s="165" t="s">
        <v>129</v>
      </c>
      <c r="D2" s="165" t="s">
        <v>130</v>
      </c>
      <c r="E2" s="166"/>
      <c r="F2" s="167"/>
      <c r="G2" s="168" t="s">
        <v>368</v>
      </c>
    </row>
    <row r="3" spans="1:255" ht="17.100000000000001" customHeight="1">
      <c r="A3" s="169" t="s">
        <v>131</v>
      </c>
      <c r="B3" s="84"/>
      <c r="C3" s="85"/>
      <c r="D3" s="85"/>
      <c r="E3" s="170"/>
      <c r="F3" s="171"/>
      <c r="G3" s="172"/>
    </row>
    <row r="4" spans="1:255" ht="25.5" customHeight="1">
      <c r="A4" s="287" t="s">
        <v>132</v>
      </c>
      <c r="B4" s="89">
        <v>30</v>
      </c>
      <c r="C4" s="173">
        <v>10</v>
      </c>
      <c r="D4" s="173">
        <f>B4*C4</f>
        <v>300</v>
      </c>
      <c r="E4" s="174"/>
      <c r="F4" s="171"/>
      <c r="G4" s="175" t="s">
        <v>351</v>
      </c>
    </row>
    <row r="5" spans="1:255" ht="17.100000000000001" customHeight="1">
      <c r="A5" s="88" t="s">
        <v>173</v>
      </c>
      <c r="B5" s="89">
        <v>20</v>
      </c>
      <c r="C5" s="173">
        <v>0</v>
      </c>
      <c r="D5" s="173">
        <f>B5*C5</f>
        <v>0</v>
      </c>
      <c r="E5" s="174"/>
      <c r="F5" s="171"/>
      <c r="G5" s="176" t="s">
        <v>174</v>
      </c>
    </row>
    <row r="6" spans="1:255" ht="17.100000000000001" customHeight="1">
      <c r="A6" s="88" t="s">
        <v>134</v>
      </c>
      <c r="B6" s="89">
        <v>40</v>
      </c>
      <c r="C6" s="173">
        <v>10</v>
      </c>
      <c r="D6" s="173">
        <f>B6*C6</f>
        <v>400</v>
      </c>
      <c r="E6" s="174"/>
      <c r="F6" s="171"/>
      <c r="G6" s="177" t="s">
        <v>369</v>
      </c>
    </row>
    <row r="7" spans="1:255" ht="17.100000000000001" customHeight="1">
      <c r="A7" s="289" t="s">
        <v>135</v>
      </c>
      <c r="B7" s="92">
        <v>15</v>
      </c>
      <c r="C7" s="292">
        <v>12</v>
      </c>
      <c r="D7" s="178">
        <f>B7*C7</f>
        <v>180</v>
      </c>
      <c r="E7" s="174"/>
      <c r="F7" s="171"/>
      <c r="G7" s="176" t="s">
        <v>175</v>
      </c>
    </row>
    <row r="8" spans="1:255" ht="17.100000000000001" customHeight="1">
      <c r="A8" s="290" t="s">
        <v>352</v>
      </c>
      <c r="B8" s="158">
        <f>SUM(B4:B7)</f>
        <v>105</v>
      </c>
      <c r="C8" s="293"/>
      <c r="D8" s="291">
        <f>SUM(D4:D7)</f>
        <v>880</v>
      </c>
      <c r="E8" s="180"/>
      <c r="F8" s="171"/>
      <c r="G8" s="172"/>
    </row>
    <row r="9" spans="1:255" ht="17.100000000000001" customHeight="1">
      <c r="A9" s="181"/>
      <c r="B9" s="84"/>
      <c r="C9" s="187"/>
      <c r="D9" s="183"/>
      <c r="E9" s="184"/>
      <c r="F9" s="171"/>
      <c r="G9" s="185"/>
    </row>
    <row r="10" spans="1:255" ht="26.25" customHeight="1">
      <c r="A10" s="88" t="s">
        <v>137</v>
      </c>
      <c r="B10" s="370"/>
      <c r="C10" s="370"/>
      <c r="D10" s="298">
        <f>+B8*3</f>
        <v>315</v>
      </c>
      <c r="E10" s="295"/>
      <c r="F10" s="296"/>
      <c r="G10" s="294" t="s">
        <v>370</v>
      </c>
    </row>
    <row r="11" spans="1:255" ht="17.100000000000001" customHeight="1">
      <c r="A11" s="169" t="s">
        <v>138</v>
      </c>
      <c r="B11" s="109"/>
      <c r="C11" s="187"/>
      <c r="D11" s="187"/>
      <c r="E11" s="300"/>
      <c r="F11" s="186"/>
      <c r="G11" s="175" t="s">
        <v>176</v>
      </c>
    </row>
    <row r="12" spans="1:255" ht="17.100000000000001" customHeight="1">
      <c r="A12" s="88" t="s">
        <v>139</v>
      </c>
      <c r="B12" s="89">
        <v>1</v>
      </c>
      <c r="C12" s="89" t="s">
        <v>140</v>
      </c>
      <c r="D12" s="89">
        <v>0</v>
      </c>
      <c r="E12" s="299"/>
      <c r="F12" s="297"/>
      <c r="G12" s="172"/>
    </row>
    <row r="13" spans="1:255" ht="17.100000000000001" customHeight="1">
      <c r="A13" s="88" t="s">
        <v>141</v>
      </c>
      <c r="B13" s="89">
        <v>1</v>
      </c>
      <c r="C13" s="89" t="s">
        <v>140</v>
      </c>
      <c r="D13" s="89">
        <v>0</v>
      </c>
      <c r="E13" s="188"/>
      <c r="F13" s="171"/>
      <c r="G13" s="185"/>
    </row>
    <row r="14" spans="1:255" ht="17.100000000000001" customHeight="1">
      <c r="A14" s="88" t="s">
        <v>142</v>
      </c>
      <c r="B14" s="89">
        <v>1</v>
      </c>
      <c r="C14" s="89" t="s">
        <v>140</v>
      </c>
      <c r="D14" s="89">
        <v>0</v>
      </c>
      <c r="E14" s="188"/>
      <c r="F14" s="171"/>
      <c r="G14" s="185"/>
    </row>
    <row r="15" spans="1:255" ht="17.100000000000001" customHeight="1">
      <c r="A15" s="301" t="s">
        <v>353</v>
      </c>
      <c r="B15" s="189">
        <f>SUM(B12:B14)</f>
        <v>3</v>
      </c>
      <c r="C15" s="190"/>
      <c r="D15" s="191"/>
      <c r="E15" s="184"/>
      <c r="F15" s="171"/>
      <c r="G15" s="175"/>
    </row>
    <row r="16" spans="1:255" ht="17.100000000000001" customHeight="1">
      <c r="A16" s="305" t="s">
        <v>136</v>
      </c>
      <c r="B16" s="302">
        <f>+B8+B15</f>
        <v>108</v>
      </c>
      <c r="C16" s="190"/>
      <c r="D16" s="303"/>
      <c r="E16" s="184"/>
      <c r="F16" s="171"/>
      <c r="G16" s="304"/>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258"/>
      <c r="BE16" s="258"/>
      <c r="BF16" s="258"/>
      <c r="BG16" s="258"/>
      <c r="BH16" s="258"/>
      <c r="BI16" s="258"/>
      <c r="BJ16" s="258"/>
      <c r="BK16" s="258"/>
      <c r="BL16" s="258"/>
      <c r="BM16" s="258"/>
      <c r="BN16" s="258"/>
      <c r="BO16" s="258"/>
      <c r="BP16" s="258"/>
      <c r="BQ16" s="258"/>
      <c r="BR16" s="258"/>
      <c r="BS16" s="258"/>
      <c r="BT16" s="258"/>
      <c r="BU16" s="258"/>
      <c r="BV16" s="258"/>
      <c r="BW16" s="258"/>
      <c r="BX16" s="258"/>
      <c r="BY16" s="258"/>
      <c r="BZ16" s="258"/>
      <c r="CA16" s="258"/>
      <c r="CB16" s="258"/>
      <c r="CC16" s="258"/>
      <c r="CD16" s="258"/>
      <c r="CE16" s="258"/>
      <c r="CF16" s="258"/>
      <c r="CG16" s="258"/>
      <c r="CH16" s="258"/>
      <c r="CI16" s="258"/>
      <c r="CJ16" s="258"/>
      <c r="CK16" s="258"/>
      <c r="CL16" s="258"/>
      <c r="CM16" s="258"/>
      <c r="CN16" s="258"/>
      <c r="CO16" s="258"/>
      <c r="CP16" s="258"/>
      <c r="CQ16" s="258"/>
      <c r="CR16" s="258"/>
      <c r="CS16" s="258"/>
      <c r="CT16" s="258"/>
      <c r="CU16" s="258"/>
      <c r="CV16" s="258"/>
      <c r="CW16" s="258"/>
      <c r="CX16" s="258"/>
      <c r="CY16" s="258"/>
      <c r="CZ16" s="258"/>
      <c r="DA16" s="258"/>
      <c r="DB16" s="258"/>
      <c r="DC16" s="258"/>
      <c r="DD16" s="258"/>
      <c r="DE16" s="258"/>
      <c r="DF16" s="258"/>
      <c r="DG16" s="258"/>
      <c r="DH16" s="258"/>
      <c r="DI16" s="258"/>
      <c r="DJ16" s="258"/>
      <c r="DK16" s="258"/>
      <c r="DL16" s="258"/>
      <c r="DM16" s="258"/>
      <c r="DN16" s="258"/>
      <c r="DO16" s="258"/>
      <c r="DP16" s="258"/>
      <c r="DQ16" s="258"/>
      <c r="DR16" s="258"/>
      <c r="DS16" s="258"/>
      <c r="DT16" s="258"/>
      <c r="DU16" s="258"/>
      <c r="DV16" s="258"/>
      <c r="DW16" s="258"/>
      <c r="DX16" s="258"/>
      <c r="DY16" s="258"/>
      <c r="DZ16" s="258"/>
      <c r="EA16" s="258"/>
      <c r="EB16" s="258"/>
      <c r="EC16" s="258"/>
      <c r="ED16" s="258"/>
      <c r="EE16" s="258"/>
      <c r="EF16" s="258"/>
      <c r="EG16" s="258"/>
      <c r="EH16" s="258"/>
      <c r="EI16" s="258"/>
      <c r="EJ16" s="258"/>
      <c r="EK16" s="258"/>
      <c r="EL16" s="258"/>
      <c r="EM16" s="258"/>
      <c r="EN16" s="258"/>
      <c r="EO16" s="258"/>
      <c r="EP16" s="258"/>
      <c r="EQ16" s="258"/>
      <c r="ER16" s="258"/>
      <c r="ES16" s="258"/>
      <c r="ET16" s="258"/>
      <c r="EU16" s="258"/>
      <c r="EV16" s="258"/>
      <c r="EW16" s="258"/>
      <c r="EX16" s="258"/>
      <c r="EY16" s="258"/>
      <c r="EZ16" s="258"/>
      <c r="FA16" s="258"/>
      <c r="FB16" s="258"/>
      <c r="FC16" s="258"/>
      <c r="FD16" s="258"/>
      <c r="FE16" s="258"/>
      <c r="FF16" s="258"/>
      <c r="FG16" s="258"/>
      <c r="FH16" s="258"/>
      <c r="FI16" s="258"/>
      <c r="FJ16" s="258"/>
      <c r="FK16" s="258"/>
      <c r="FL16" s="258"/>
      <c r="FM16" s="258"/>
      <c r="FN16" s="258"/>
      <c r="FO16" s="258"/>
      <c r="FP16" s="258"/>
      <c r="FQ16" s="258"/>
      <c r="FR16" s="258"/>
      <c r="FS16" s="258"/>
      <c r="FT16" s="258"/>
      <c r="FU16" s="258"/>
      <c r="FV16" s="258"/>
      <c r="FW16" s="258"/>
      <c r="FX16" s="258"/>
      <c r="FY16" s="258"/>
      <c r="FZ16" s="258"/>
      <c r="GA16" s="258"/>
      <c r="GB16" s="258"/>
      <c r="GC16" s="258"/>
      <c r="GD16" s="258"/>
      <c r="GE16" s="258"/>
      <c r="GF16" s="258"/>
      <c r="GG16" s="258"/>
      <c r="GH16" s="258"/>
      <c r="GI16" s="258"/>
      <c r="GJ16" s="258"/>
      <c r="GK16" s="258"/>
      <c r="GL16" s="258"/>
      <c r="GM16" s="258"/>
      <c r="GN16" s="258"/>
      <c r="GO16" s="258"/>
      <c r="GP16" s="258"/>
      <c r="GQ16" s="258"/>
      <c r="GR16" s="258"/>
      <c r="GS16" s="258"/>
      <c r="GT16" s="258"/>
      <c r="GU16" s="258"/>
      <c r="GV16" s="258"/>
      <c r="GW16" s="258"/>
      <c r="GX16" s="258"/>
      <c r="GY16" s="258"/>
      <c r="GZ16" s="258"/>
      <c r="HA16" s="258"/>
      <c r="HB16" s="258"/>
      <c r="HC16" s="258"/>
      <c r="HD16" s="258"/>
      <c r="HE16" s="258"/>
      <c r="HF16" s="258"/>
      <c r="HG16" s="258"/>
      <c r="HH16" s="258"/>
      <c r="HI16" s="258"/>
      <c r="HJ16" s="258"/>
      <c r="HK16" s="258"/>
      <c r="HL16" s="258"/>
      <c r="HM16" s="258"/>
      <c r="HN16" s="258"/>
      <c r="HO16" s="258"/>
      <c r="HP16" s="258"/>
      <c r="HQ16" s="258"/>
      <c r="HR16" s="258"/>
      <c r="HS16" s="258"/>
      <c r="HT16" s="258"/>
      <c r="HU16" s="258"/>
      <c r="HV16" s="258"/>
      <c r="HW16" s="258"/>
      <c r="HX16" s="258"/>
      <c r="HY16" s="258"/>
      <c r="HZ16" s="258"/>
      <c r="IA16" s="258"/>
      <c r="IB16" s="258"/>
      <c r="IC16" s="258"/>
      <c r="ID16" s="258"/>
      <c r="IE16" s="258"/>
      <c r="IF16" s="258"/>
      <c r="IG16" s="258"/>
      <c r="IH16" s="258"/>
      <c r="II16" s="258"/>
      <c r="IJ16" s="258"/>
      <c r="IK16" s="258"/>
      <c r="IL16" s="258"/>
      <c r="IM16" s="258"/>
      <c r="IN16" s="258"/>
      <c r="IO16" s="258"/>
      <c r="IP16" s="258"/>
      <c r="IQ16" s="258"/>
      <c r="IR16" s="258"/>
      <c r="IS16" s="258"/>
      <c r="IT16" s="258"/>
      <c r="IU16" s="258"/>
    </row>
    <row r="17" spans="1:7" ht="17.100000000000001" customHeight="1">
      <c r="A17" s="192" t="s">
        <v>143</v>
      </c>
      <c r="B17" s="371"/>
      <c r="C17" s="372"/>
      <c r="D17" s="193"/>
      <c r="E17" s="194"/>
      <c r="F17" s="171"/>
      <c r="G17" s="172"/>
    </row>
    <row r="18" spans="1:7" ht="17.45" customHeight="1">
      <c r="A18" s="192" t="s">
        <v>144</v>
      </c>
      <c r="B18" s="195"/>
      <c r="C18" s="196"/>
      <c r="D18" s="197"/>
      <c r="E18" s="184"/>
      <c r="F18" s="171"/>
      <c r="G18" s="185"/>
    </row>
    <row r="19" spans="1:7" ht="18" customHeight="1">
      <c r="A19" s="198"/>
      <c r="B19" s="373" t="s">
        <v>145</v>
      </c>
      <c r="C19" s="374"/>
      <c r="D19" s="199">
        <f>SUM(D8+D10+D17)</f>
        <v>1195</v>
      </c>
      <c r="E19" s="200"/>
      <c r="F19" s="171"/>
      <c r="G19" s="185"/>
    </row>
    <row r="20" spans="1:7" ht="18" customHeight="1">
      <c r="A20" s="201"/>
      <c r="B20" s="202"/>
      <c r="C20" s="203"/>
      <c r="D20" s="203"/>
      <c r="E20" s="204"/>
      <c r="F20" s="186"/>
      <c r="G20" s="185"/>
    </row>
    <row r="21" spans="1:7" ht="17.45" customHeight="1">
      <c r="A21" s="163" t="s">
        <v>146</v>
      </c>
      <c r="B21" s="164" t="s">
        <v>128</v>
      </c>
      <c r="C21" s="165" t="s">
        <v>147</v>
      </c>
      <c r="D21" s="165" t="s">
        <v>130</v>
      </c>
      <c r="E21" s="166"/>
      <c r="F21" s="171"/>
      <c r="G21" s="185"/>
    </row>
    <row r="22" spans="1:7" ht="17.100000000000001" customHeight="1">
      <c r="A22" s="169" t="s">
        <v>148</v>
      </c>
      <c r="B22" s="84"/>
      <c r="C22" s="182"/>
      <c r="D22" s="182"/>
      <c r="E22" s="184"/>
      <c r="F22" s="171"/>
      <c r="G22" s="185"/>
    </row>
    <row r="23" spans="1:7" ht="17.100000000000001" customHeight="1">
      <c r="A23" s="88" t="s">
        <v>177</v>
      </c>
      <c r="B23" s="89">
        <f>+B16</f>
        <v>108</v>
      </c>
      <c r="C23" s="173">
        <v>5</v>
      </c>
      <c r="D23" s="173">
        <f>B23*C23</f>
        <v>540</v>
      </c>
      <c r="E23" s="174"/>
      <c r="F23" s="171"/>
      <c r="G23" s="175" t="s">
        <v>359</v>
      </c>
    </row>
    <row r="24" spans="1:7" ht="17.100000000000001" customHeight="1">
      <c r="A24" s="129"/>
      <c r="B24" s="89">
        <v>0</v>
      </c>
      <c r="C24" s="173"/>
      <c r="D24" s="173">
        <f>B24*C24</f>
        <v>0</v>
      </c>
      <c r="E24" s="174"/>
      <c r="F24" s="171"/>
      <c r="G24" s="177"/>
    </row>
    <row r="25" spans="1:7" ht="17.100000000000001" customHeight="1">
      <c r="A25" s="129"/>
      <c r="B25" s="89">
        <v>0</v>
      </c>
      <c r="C25" s="173"/>
      <c r="D25" s="173">
        <f>B25*C25</f>
        <v>0</v>
      </c>
      <c r="E25" s="174"/>
      <c r="F25" s="171"/>
      <c r="G25" s="177"/>
    </row>
    <row r="26" spans="1:7" ht="17.100000000000001" customHeight="1">
      <c r="A26" s="129"/>
      <c r="B26" s="89">
        <v>0</v>
      </c>
      <c r="C26" s="173"/>
      <c r="D26" s="173">
        <f>B26*C26</f>
        <v>0</v>
      </c>
      <c r="E26" s="174"/>
      <c r="F26" s="171"/>
      <c r="G26" s="177"/>
    </row>
    <row r="27" spans="1:7" ht="17.100000000000001" customHeight="1">
      <c r="A27" s="88" t="s">
        <v>149</v>
      </c>
      <c r="B27" s="89">
        <f>+B16</f>
        <v>108</v>
      </c>
      <c r="C27" s="173">
        <v>0.5</v>
      </c>
      <c r="D27" s="178">
        <f>B27*C27</f>
        <v>54</v>
      </c>
      <c r="E27" s="174"/>
      <c r="F27" s="171"/>
      <c r="G27" s="176" t="s">
        <v>178</v>
      </c>
    </row>
    <row r="28" spans="1:7" ht="17.100000000000001" customHeight="1">
      <c r="A28" s="361" t="s">
        <v>150</v>
      </c>
      <c r="B28" s="362"/>
      <c r="C28" s="363"/>
      <c r="D28" s="179">
        <f>SUM(D23:D27)</f>
        <v>594</v>
      </c>
      <c r="E28" s="180"/>
      <c r="F28" s="171"/>
      <c r="G28" s="172"/>
    </row>
    <row r="29" spans="1:7" ht="17.100000000000001" customHeight="1">
      <c r="A29" s="169" t="s">
        <v>151</v>
      </c>
      <c r="B29" s="109"/>
      <c r="C29" s="187"/>
      <c r="D29" s="182"/>
      <c r="E29" s="184"/>
      <c r="F29" s="171"/>
      <c r="G29" s="205"/>
    </row>
    <row r="30" spans="1:7" ht="17.100000000000001" customHeight="1">
      <c r="A30" s="88" t="s">
        <v>152</v>
      </c>
      <c r="B30" s="89">
        <v>4</v>
      </c>
      <c r="C30" s="173">
        <v>30</v>
      </c>
      <c r="D30" s="173">
        <f>B30*C30</f>
        <v>120</v>
      </c>
      <c r="E30" s="174"/>
      <c r="F30" s="206"/>
      <c r="G30" s="207" t="s">
        <v>354</v>
      </c>
    </row>
    <row r="31" spans="1:7" ht="17.100000000000001" customHeight="1">
      <c r="A31" s="88" t="s">
        <v>153</v>
      </c>
      <c r="B31" s="89">
        <v>50</v>
      </c>
      <c r="C31" s="173">
        <v>0.5</v>
      </c>
      <c r="D31" s="173">
        <f>B31*C31</f>
        <v>25</v>
      </c>
      <c r="E31" s="174"/>
      <c r="F31" s="171"/>
      <c r="G31" s="176" t="s">
        <v>179</v>
      </c>
    </row>
    <row r="32" spans="1:7" ht="17.100000000000001" customHeight="1">
      <c r="A32" s="88" t="s">
        <v>180</v>
      </c>
      <c r="B32" s="89">
        <v>20</v>
      </c>
      <c r="C32" s="173">
        <v>1.1000000000000001</v>
      </c>
      <c r="D32" s="173">
        <f>B32*C32</f>
        <v>22</v>
      </c>
      <c r="E32" s="174"/>
      <c r="F32" s="171"/>
      <c r="G32" s="176" t="s">
        <v>181</v>
      </c>
    </row>
    <row r="33" spans="1:7" ht="17.100000000000001" customHeight="1">
      <c r="A33" s="129"/>
      <c r="B33" s="134"/>
      <c r="C33" s="173"/>
      <c r="D33" s="173"/>
      <c r="E33" s="174"/>
      <c r="F33" s="171"/>
      <c r="G33" s="172"/>
    </row>
    <row r="34" spans="1:7" ht="17.100000000000001" customHeight="1">
      <c r="A34" s="88" t="s">
        <v>155</v>
      </c>
      <c r="B34" s="134"/>
      <c r="C34" s="173"/>
      <c r="D34" s="173"/>
      <c r="E34" s="174"/>
      <c r="F34" s="171"/>
      <c r="G34" s="185"/>
    </row>
    <row r="35" spans="1:7" ht="17.100000000000001" customHeight="1">
      <c r="A35" s="88" t="s">
        <v>156</v>
      </c>
      <c r="B35" s="89">
        <v>2</v>
      </c>
      <c r="C35" s="173">
        <v>10</v>
      </c>
      <c r="D35" s="173">
        <f>SUM(B35*C35)</f>
        <v>20</v>
      </c>
      <c r="E35" s="174"/>
      <c r="F35" s="171"/>
      <c r="G35" s="175" t="s">
        <v>182</v>
      </c>
    </row>
    <row r="36" spans="1:7" ht="17.100000000000001" customHeight="1">
      <c r="A36" s="88" t="s">
        <v>158</v>
      </c>
      <c r="B36" s="89">
        <v>1</v>
      </c>
      <c r="C36" s="173">
        <v>10</v>
      </c>
      <c r="D36" s="173">
        <f>SUM(B36*C36)</f>
        <v>10</v>
      </c>
      <c r="E36" s="174"/>
      <c r="F36" s="171"/>
      <c r="G36" s="176" t="s">
        <v>182</v>
      </c>
    </row>
    <row r="37" spans="1:7" ht="17.100000000000001" customHeight="1">
      <c r="A37" s="88" t="s">
        <v>157</v>
      </c>
      <c r="B37" s="89">
        <v>20</v>
      </c>
      <c r="C37" s="173">
        <v>2</v>
      </c>
      <c r="D37" s="173">
        <f>B37*C37</f>
        <v>40</v>
      </c>
      <c r="E37" s="174"/>
      <c r="F37" s="171"/>
      <c r="G37" s="176" t="s">
        <v>183</v>
      </c>
    </row>
    <row r="38" spans="1:7" ht="17.100000000000001" customHeight="1">
      <c r="A38" s="129"/>
      <c r="B38" s="89">
        <v>0</v>
      </c>
      <c r="C38" s="90"/>
      <c r="D38" s="90">
        <f>B38*C38</f>
        <v>0</v>
      </c>
      <c r="E38" s="174"/>
      <c r="F38" s="171"/>
      <c r="G38" s="177"/>
    </row>
    <row r="39" spans="1:7" ht="17.100000000000001" customHeight="1">
      <c r="A39" s="129"/>
      <c r="B39" s="89">
        <v>0</v>
      </c>
      <c r="C39" s="90"/>
      <c r="D39" s="93">
        <f>B39*C39</f>
        <v>0</v>
      </c>
      <c r="E39" s="174"/>
      <c r="F39" s="171"/>
      <c r="G39" s="177"/>
    </row>
    <row r="40" spans="1:7" ht="17.100000000000001" customHeight="1">
      <c r="A40" s="364" t="s">
        <v>159</v>
      </c>
      <c r="B40" s="365"/>
      <c r="C40" s="366"/>
      <c r="D40" s="179">
        <f>SUM(D30:D39)</f>
        <v>237</v>
      </c>
      <c r="E40" s="180"/>
      <c r="F40" s="171"/>
      <c r="G40" s="172"/>
    </row>
    <row r="41" spans="1:7" ht="17.100000000000001" customHeight="1">
      <c r="A41" s="83" t="s">
        <v>160</v>
      </c>
      <c r="B41" s="208"/>
      <c r="C41" s="209"/>
      <c r="D41" s="210"/>
      <c r="E41" s="211"/>
      <c r="F41" s="171"/>
      <c r="G41" s="185"/>
    </row>
    <row r="42" spans="1:7" ht="17.100000000000001" customHeight="1">
      <c r="A42" s="88" t="s">
        <v>184</v>
      </c>
      <c r="B42" s="89">
        <v>1</v>
      </c>
      <c r="C42" s="173">
        <v>30</v>
      </c>
      <c r="D42" s="173">
        <f>SUM(B42*C42)</f>
        <v>30</v>
      </c>
      <c r="E42" s="174"/>
      <c r="F42" s="171"/>
      <c r="G42" s="212"/>
    </row>
    <row r="43" spans="1:7" ht="17.100000000000001" customHeight="1">
      <c r="A43" s="129"/>
      <c r="B43" s="89">
        <v>0</v>
      </c>
      <c r="C43" s="173"/>
      <c r="D43" s="173">
        <f>SUM(B43*C43)</f>
        <v>0</v>
      </c>
      <c r="E43" s="174"/>
      <c r="F43" s="171"/>
      <c r="G43" s="172"/>
    </row>
    <row r="44" spans="1:7" ht="17.100000000000001" customHeight="1">
      <c r="A44" s="129"/>
      <c r="B44" s="89">
        <v>0</v>
      </c>
      <c r="C44" s="173"/>
      <c r="D44" s="173">
        <f>SUM(B44*C44)</f>
        <v>0</v>
      </c>
      <c r="E44" s="174"/>
      <c r="F44" s="171"/>
      <c r="G44" s="185"/>
    </row>
    <row r="45" spans="1:7" ht="17.100000000000001" customHeight="1">
      <c r="A45" s="129"/>
      <c r="B45" s="89">
        <v>0</v>
      </c>
      <c r="C45" s="173"/>
      <c r="D45" s="178">
        <f>SUM(B45*C45)</f>
        <v>0</v>
      </c>
      <c r="E45" s="174"/>
      <c r="F45" s="171"/>
      <c r="G45" s="185"/>
    </row>
    <row r="46" spans="1:7" ht="17.100000000000001" customHeight="1">
      <c r="A46" s="361" t="s">
        <v>161</v>
      </c>
      <c r="B46" s="365"/>
      <c r="C46" s="366"/>
      <c r="D46" s="179">
        <f>SUM(D41:D45)</f>
        <v>30</v>
      </c>
      <c r="E46" s="180"/>
      <c r="F46" s="171"/>
      <c r="G46" s="185"/>
    </row>
    <row r="47" spans="1:7" ht="17.100000000000001" customHeight="1">
      <c r="A47" s="169" t="s">
        <v>162</v>
      </c>
      <c r="B47" s="213"/>
      <c r="C47" s="214"/>
      <c r="D47" s="210"/>
      <c r="E47" s="211"/>
      <c r="F47" s="171"/>
      <c r="G47" s="185"/>
    </row>
    <row r="48" spans="1:7" ht="17.100000000000001" customHeight="1">
      <c r="A48" s="88" t="s">
        <v>356</v>
      </c>
      <c r="B48" s="89">
        <v>30</v>
      </c>
      <c r="C48" s="173">
        <v>1</v>
      </c>
      <c r="D48" s="173">
        <f t="shared" ref="D48:D53" si="0">B48*C48</f>
        <v>30</v>
      </c>
      <c r="E48" s="174"/>
      <c r="F48" s="171"/>
      <c r="G48" s="175" t="s">
        <v>185</v>
      </c>
    </row>
    <row r="49" spans="1:7" ht="17.100000000000001" customHeight="1">
      <c r="A49" s="129" t="s">
        <v>355</v>
      </c>
      <c r="B49" s="89">
        <v>2</v>
      </c>
      <c r="C49" s="173">
        <v>20</v>
      </c>
      <c r="D49" s="173">
        <f t="shared" si="0"/>
        <v>40</v>
      </c>
      <c r="E49" s="174"/>
      <c r="F49" s="171"/>
      <c r="G49" s="177"/>
    </row>
    <row r="50" spans="1:7" ht="17.100000000000001" customHeight="1">
      <c r="A50" s="88" t="s">
        <v>163</v>
      </c>
      <c r="B50" s="89">
        <v>75</v>
      </c>
      <c r="C50" s="173">
        <v>0.25</v>
      </c>
      <c r="D50" s="173">
        <f t="shared" si="0"/>
        <v>18.75</v>
      </c>
      <c r="E50" s="174"/>
      <c r="F50" s="171"/>
      <c r="G50" s="176" t="s">
        <v>186</v>
      </c>
    </row>
    <row r="51" spans="1:7" ht="17.100000000000001" customHeight="1">
      <c r="A51" s="88" t="s">
        <v>187</v>
      </c>
      <c r="B51" s="89">
        <v>100</v>
      </c>
      <c r="C51" s="173">
        <v>0.05</v>
      </c>
      <c r="D51" s="173">
        <f t="shared" si="0"/>
        <v>5</v>
      </c>
      <c r="E51" s="174"/>
      <c r="F51" s="171"/>
      <c r="G51" s="177"/>
    </row>
    <row r="52" spans="1:7" ht="17.100000000000001" customHeight="1">
      <c r="A52" s="129" t="s">
        <v>357</v>
      </c>
      <c r="B52" s="134">
        <v>100</v>
      </c>
      <c r="C52" s="173">
        <v>0.5</v>
      </c>
      <c r="D52" s="173">
        <f t="shared" si="0"/>
        <v>50</v>
      </c>
      <c r="E52" s="174"/>
      <c r="F52" s="171"/>
      <c r="G52" s="177"/>
    </row>
    <row r="53" spans="1:7" ht="17.100000000000001" customHeight="1">
      <c r="A53" s="88" t="s">
        <v>165</v>
      </c>
      <c r="B53" s="89">
        <v>1</v>
      </c>
      <c r="C53" s="173">
        <v>150</v>
      </c>
      <c r="D53" s="178">
        <f t="shared" si="0"/>
        <v>150</v>
      </c>
      <c r="E53" s="174"/>
      <c r="F53" s="171"/>
      <c r="G53" s="177"/>
    </row>
    <row r="54" spans="1:7" ht="17.100000000000001" customHeight="1">
      <c r="A54" s="361" t="s">
        <v>166</v>
      </c>
      <c r="B54" s="362"/>
      <c r="C54" s="363"/>
      <c r="D54" s="179">
        <f>SUM(D47:D53)</f>
        <v>293.75</v>
      </c>
      <c r="E54" s="180"/>
      <c r="F54" s="171"/>
      <c r="G54" s="172"/>
    </row>
    <row r="55" spans="1:7" ht="17.45" customHeight="1">
      <c r="A55" s="215"/>
      <c r="B55" s="216"/>
      <c r="C55" s="217"/>
      <c r="D55" s="197"/>
      <c r="E55" s="184"/>
      <c r="F55" s="171"/>
      <c r="G55" s="185"/>
    </row>
    <row r="56" spans="1:7" ht="18" customHeight="1">
      <c r="A56" s="218"/>
      <c r="B56" s="219"/>
      <c r="C56" s="220" t="s">
        <v>167</v>
      </c>
      <c r="D56" s="199">
        <f>SUM(D28+D40+D46+D54)</f>
        <v>1154.75</v>
      </c>
      <c r="E56" s="200"/>
      <c r="F56" s="171"/>
      <c r="G56" s="185"/>
    </row>
    <row r="57" spans="1:7" ht="18" customHeight="1">
      <c r="A57" s="201"/>
      <c r="B57" s="221"/>
      <c r="C57" s="222"/>
      <c r="D57" s="222"/>
      <c r="E57" s="223"/>
      <c r="F57" s="171"/>
      <c r="G57" s="185"/>
    </row>
    <row r="58" spans="1:7" ht="21" customHeight="1">
      <c r="A58" s="224"/>
      <c r="B58" s="225"/>
      <c r="C58" s="226" t="s">
        <v>168</v>
      </c>
      <c r="D58" s="227">
        <f>D19-D56</f>
        <v>40.25</v>
      </c>
      <c r="E58" s="228"/>
      <c r="F58" s="171"/>
      <c r="G58" s="229" t="s">
        <v>188</v>
      </c>
    </row>
  </sheetData>
  <mergeCells count="8">
    <mergeCell ref="A28:C28"/>
    <mergeCell ref="A40:C40"/>
    <mergeCell ref="A46:C46"/>
    <mergeCell ref="A54:C54"/>
    <mergeCell ref="B1:D1"/>
    <mergeCell ref="B10:C10"/>
    <mergeCell ref="B17:C17"/>
    <mergeCell ref="B19:C19"/>
  </mergeCells>
  <conditionalFormatting sqref="D58:E58">
    <cfRule type="cellIs" dxfId="0" priority="1" stopIfTrue="1" operator="lessThan">
      <formula>0</formula>
    </cfRule>
  </conditionalFormatting>
  <pageMargins left="0.75" right="0.75" top="1" bottom="1" header="0.5" footer="0.5"/>
  <pageSetup scale="72" orientation="portrait"/>
  <headerFooter>
    <oddFooter>&amp;L&amp;"Helvetica,Regular"&amp;12&amp;K000000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8"/>
  <sheetViews>
    <sheetView showGridLines="0" workbookViewId="0">
      <selection activeCell="B15" sqref="B15"/>
    </sheetView>
  </sheetViews>
  <sheetFormatPr defaultColWidth="7.69921875" defaultRowHeight="20.100000000000001" customHeight="1"/>
  <cols>
    <col min="1" max="2" width="27.3984375" style="230" customWidth="1"/>
    <col min="3" max="5" width="5.59765625" style="230" customWidth="1"/>
    <col min="6" max="6" width="2.5" style="230" customWidth="1"/>
    <col min="7" max="8" width="3.59765625" style="230" customWidth="1"/>
    <col min="9" max="256" width="7.69921875" style="230" customWidth="1"/>
  </cols>
  <sheetData>
    <row r="1" spans="1:8" ht="17.100000000000001" customHeight="1">
      <c r="A1" s="378" t="str">
        <f>'Participants '!$D$63&amp;" Speech Contest Registration"</f>
        <v>Area XX and YY Speech Contest Registration</v>
      </c>
      <c r="B1" s="379"/>
      <c r="C1" s="380"/>
      <c r="D1" s="5"/>
      <c r="E1" s="5"/>
      <c r="F1" s="5"/>
      <c r="G1" s="5"/>
      <c r="H1" s="5"/>
    </row>
    <row r="2" spans="1:8" ht="17.100000000000001" customHeight="1">
      <c r="A2" s="231"/>
      <c r="B2" s="231"/>
      <c r="C2" s="232"/>
      <c r="D2" s="5"/>
      <c r="E2" s="5"/>
      <c r="F2" s="5"/>
      <c r="G2" s="5"/>
      <c r="H2" s="5"/>
    </row>
    <row r="3" spans="1:8" ht="12" customHeight="1">
      <c r="A3" s="381" t="s">
        <v>189</v>
      </c>
      <c r="B3" s="382"/>
      <c r="C3" s="233"/>
      <c r="D3" s="5"/>
      <c r="E3" s="5"/>
      <c r="F3" s="5"/>
      <c r="G3" s="5"/>
      <c r="H3" s="5"/>
    </row>
    <row r="4" spans="1:8" ht="12.75" customHeight="1">
      <c r="A4" s="234"/>
      <c r="B4" s="234"/>
      <c r="C4" s="375" t="s">
        <v>190</v>
      </c>
      <c r="D4" s="376"/>
      <c r="E4" s="377"/>
      <c r="F4" s="235"/>
      <c r="G4" s="236" t="s">
        <v>191</v>
      </c>
      <c r="H4" s="236" t="s">
        <v>192</v>
      </c>
    </row>
    <row r="5" spans="1:8" ht="15" customHeight="1">
      <c r="A5" s="237" t="s">
        <v>3</v>
      </c>
      <c r="B5" s="237" t="s">
        <v>2</v>
      </c>
      <c r="C5" s="238" t="s">
        <v>193</v>
      </c>
      <c r="D5" s="238" t="s">
        <v>194</v>
      </c>
      <c r="E5" s="238" t="s">
        <v>195</v>
      </c>
      <c r="F5" s="235"/>
      <c r="G5" s="5"/>
      <c r="H5" s="5"/>
    </row>
    <row r="6" spans="1:8" ht="15" customHeight="1">
      <c r="A6" s="239"/>
      <c r="B6" s="239"/>
      <c r="C6" s="239"/>
      <c r="D6" s="5"/>
      <c r="E6" s="5"/>
      <c r="F6" s="5"/>
      <c r="G6" s="5"/>
      <c r="H6" s="5"/>
    </row>
    <row r="7" spans="1:8" ht="15" customHeight="1">
      <c r="A7" s="239"/>
      <c r="B7" s="239"/>
      <c r="C7" s="239"/>
      <c r="D7" s="5"/>
      <c r="E7" s="5"/>
      <c r="F7" s="5"/>
      <c r="G7" s="5"/>
      <c r="H7" s="5"/>
    </row>
    <row r="8" spans="1:8" ht="15" customHeight="1">
      <c r="A8" s="239"/>
      <c r="B8" s="239"/>
      <c r="C8" s="239"/>
      <c r="D8" s="5"/>
      <c r="E8" s="5"/>
      <c r="F8" s="5"/>
      <c r="G8" s="5"/>
      <c r="H8" s="5"/>
    </row>
    <row r="9" spans="1:8" ht="15" customHeight="1">
      <c r="A9" s="239"/>
      <c r="B9" s="239"/>
      <c r="C9" s="239"/>
      <c r="D9" s="5"/>
      <c r="E9" s="5"/>
      <c r="F9" s="5"/>
      <c r="G9" s="5"/>
      <c r="H9" s="5"/>
    </row>
    <row r="10" spans="1:8" ht="15" customHeight="1">
      <c r="A10" s="240"/>
      <c r="B10" s="239"/>
      <c r="C10" s="239"/>
      <c r="D10" s="5"/>
      <c r="E10" s="5"/>
      <c r="F10" s="5"/>
      <c r="G10" s="5"/>
      <c r="H10" s="5"/>
    </row>
    <row r="11" spans="1:8" ht="15" customHeight="1">
      <c r="A11" s="239"/>
      <c r="B11" s="239"/>
      <c r="C11" s="239"/>
      <c r="D11" s="5"/>
      <c r="E11" s="5"/>
      <c r="F11" s="5"/>
      <c r="G11" s="5"/>
      <c r="H11" s="5"/>
    </row>
    <row r="12" spans="1:8" ht="15" customHeight="1">
      <c r="A12" s="239"/>
      <c r="B12" s="239"/>
      <c r="C12" s="239"/>
      <c r="D12" s="5"/>
      <c r="E12" s="5"/>
      <c r="F12" s="5"/>
      <c r="G12" s="5"/>
      <c r="H12" s="5"/>
    </row>
    <row r="13" spans="1:8" ht="15" customHeight="1">
      <c r="A13" s="240"/>
      <c r="B13" s="239"/>
      <c r="C13" s="239"/>
      <c r="D13" s="241"/>
      <c r="E13" s="5"/>
      <c r="F13" s="5"/>
      <c r="G13" s="5"/>
      <c r="H13" s="5"/>
    </row>
    <row r="14" spans="1:8" ht="15" customHeight="1">
      <c r="A14" s="240"/>
      <c r="B14" s="239"/>
      <c r="C14" s="239"/>
      <c r="D14" s="241"/>
      <c r="E14" s="5"/>
      <c r="F14" s="5"/>
      <c r="G14" s="5"/>
      <c r="H14" s="5"/>
    </row>
    <row r="15" spans="1:8" ht="15" customHeight="1">
      <c r="A15" s="240"/>
      <c r="B15" s="239"/>
      <c r="C15" s="239"/>
      <c r="D15" s="5"/>
      <c r="E15" s="5"/>
      <c r="F15" s="5"/>
      <c r="G15" s="5"/>
      <c r="H15" s="5"/>
    </row>
    <row r="16" spans="1:8" ht="15" customHeight="1">
      <c r="A16" s="239"/>
      <c r="B16" s="239"/>
      <c r="C16" s="239"/>
      <c r="D16" s="5"/>
      <c r="E16" s="5"/>
      <c r="F16" s="5"/>
      <c r="G16" s="5"/>
      <c r="H16" s="5"/>
    </row>
    <row r="17" spans="1:8" ht="15" customHeight="1">
      <c r="A17" s="239"/>
      <c r="B17" s="239"/>
      <c r="C17" s="239"/>
      <c r="D17" s="5"/>
      <c r="E17" s="5"/>
      <c r="F17" s="5"/>
      <c r="G17" s="5"/>
      <c r="H17" s="5"/>
    </row>
    <row r="18" spans="1:8" ht="15" customHeight="1">
      <c r="A18" s="239"/>
      <c r="B18" s="239"/>
      <c r="C18" s="239"/>
      <c r="D18" s="241"/>
      <c r="E18" s="5"/>
      <c r="F18" s="5"/>
      <c r="G18" s="5"/>
      <c r="H18" s="5"/>
    </row>
    <row r="19" spans="1:8" ht="15" customHeight="1">
      <c r="A19" s="239"/>
      <c r="B19" s="239"/>
      <c r="C19" s="242"/>
      <c r="D19" s="243"/>
      <c r="E19" s="5"/>
      <c r="F19" s="5"/>
      <c r="G19" s="5"/>
      <c r="H19" s="5"/>
    </row>
    <row r="20" spans="1:8" ht="15" customHeight="1">
      <c r="A20" s="239"/>
      <c r="B20" s="239"/>
      <c r="C20" s="239"/>
      <c r="D20" s="5"/>
      <c r="E20" s="5"/>
      <c r="F20" s="5"/>
      <c r="G20" s="5"/>
      <c r="H20" s="5"/>
    </row>
    <row r="21" spans="1:8" ht="15" customHeight="1">
      <c r="A21" s="240"/>
      <c r="B21" s="239"/>
      <c r="C21" s="239"/>
      <c r="D21" s="241"/>
      <c r="E21" s="5"/>
      <c r="F21" s="5"/>
      <c r="G21" s="5"/>
      <c r="H21" s="5"/>
    </row>
    <row r="22" spans="1:8" ht="15" customHeight="1">
      <c r="A22" s="239"/>
      <c r="B22" s="239"/>
      <c r="C22" s="239"/>
      <c r="D22" s="5"/>
      <c r="E22" s="5"/>
      <c r="F22" s="5"/>
      <c r="G22" s="5"/>
      <c r="H22" s="5"/>
    </row>
    <row r="23" spans="1:8" ht="15" customHeight="1">
      <c r="A23" s="239"/>
      <c r="B23" s="239"/>
      <c r="C23" s="239"/>
      <c r="D23" s="5"/>
      <c r="E23" s="5"/>
      <c r="F23" s="5"/>
      <c r="G23" s="5"/>
      <c r="H23" s="5"/>
    </row>
    <row r="24" spans="1:8" ht="15" customHeight="1">
      <c r="A24" s="239"/>
      <c r="B24" s="239"/>
      <c r="C24" s="239"/>
      <c r="D24" s="5"/>
      <c r="E24" s="5"/>
      <c r="F24" s="5"/>
      <c r="G24" s="5"/>
      <c r="H24" s="5"/>
    </row>
    <row r="25" spans="1:8" ht="15" customHeight="1">
      <c r="A25" s="239"/>
      <c r="B25" s="239"/>
      <c r="C25" s="239"/>
      <c r="D25" s="5"/>
      <c r="E25" s="5"/>
      <c r="F25" s="5"/>
      <c r="G25" s="5"/>
      <c r="H25" s="5"/>
    </row>
    <row r="26" spans="1:8" ht="15" customHeight="1">
      <c r="A26" s="239"/>
      <c r="B26" s="239"/>
      <c r="C26" s="239"/>
      <c r="D26" s="5"/>
      <c r="E26" s="5"/>
      <c r="F26" s="5"/>
      <c r="G26" s="5"/>
      <c r="H26" s="5"/>
    </row>
    <row r="27" spans="1:8" ht="15" customHeight="1">
      <c r="A27" s="240"/>
      <c r="B27" s="239"/>
      <c r="C27" s="239"/>
      <c r="D27" s="241"/>
      <c r="E27" s="5"/>
      <c r="F27" s="5"/>
      <c r="G27" s="5"/>
      <c r="H27" s="5"/>
    </row>
    <row r="28" spans="1:8" ht="15" customHeight="1">
      <c r="A28" s="240"/>
      <c r="B28" s="239"/>
      <c r="C28" s="239"/>
      <c r="D28" s="241"/>
      <c r="E28" s="5"/>
      <c r="F28" s="5"/>
      <c r="G28" s="5"/>
      <c r="H28" s="5"/>
    </row>
    <row r="29" spans="1:8" ht="15" customHeight="1">
      <c r="A29" s="240"/>
      <c r="B29" s="239"/>
      <c r="C29" s="239"/>
      <c r="D29" s="241"/>
      <c r="E29" s="5"/>
      <c r="F29" s="5"/>
      <c r="G29" s="5"/>
      <c r="H29" s="5"/>
    </row>
    <row r="30" spans="1:8" ht="15" customHeight="1">
      <c r="A30" s="239"/>
      <c r="B30" s="239"/>
      <c r="C30" s="239"/>
      <c r="D30" s="5"/>
      <c r="E30" s="5"/>
      <c r="F30" s="5"/>
      <c r="G30" s="5"/>
      <c r="H30" s="5"/>
    </row>
    <row r="31" spans="1:8" ht="15" customHeight="1">
      <c r="A31" s="239"/>
      <c r="B31" s="239"/>
      <c r="C31" s="239"/>
      <c r="D31" s="5"/>
      <c r="E31" s="5"/>
      <c r="F31" s="5"/>
      <c r="G31" s="5"/>
      <c r="H31" s="5"/>
    </row>
    <row r="32" spans="1:8" ht="15" customHeight="1">
      <c r="A32" s="239"/>
      <c r="B32" s="239"/>
      <c r="C32" s="239"/>
      <c r="D32" s="5"/>
      <c r="E32" s="5"/>
      <c r="F32" s="5"/>
      <c r="G32" s="5"/>
      <c r="H32" s="5"/>
    </row>
    <row r="33" spans="1:8" ht="15" customHeight="1">
      <c r="A33" s="239"/>
      <c r="B33" s="239"/>
      <c r="C33" s="239"/>
      <c r="D33" s="5"/>
      <c r="E33" s="5"/>
      <c r="F33" s="5"/>
      <c r="G33" s="5"/>
      <c r="H33" s="5"/>
    </row>
    <row r="34" spans="1:8" ht="15" customHeight="1">
      <c r="A34" s="239"/>
      <c r="B34" s="239"/>
      <c r="C34" s="239"/>
      <c r="D34" s="5"/>
      <c r="E34" s="5"/>
      <c r="F34" s="5"/>
      <c r="G34" s="5"/>
      <c r="H34" s="5"/>
    </row>
    <row r="35" spans="1:8" ht="15" customHeight="1">
      <c r="A35" s="239"/>
      <c r="B35" s="239"/>
      <c r="C35" s="239"/>
      <c r="D35" s="5"/>
      <c r="E35" s="5"/>
      <c r="F35" s="5"/>
      <c r="G35" s="5"/>
      <c r="H35" s="5"/>
    </row>
    <row r="36" spans="1:8" ht="15" customHeight="1">
      <c r="A36" s="239"/>
      <c r="B36" s="239"/>
      <c r="C36" s="239"/>
      <c r="D36" s="5"/>
      <c r="E36" s="5"/>
      <c r="F36" s="5"/>
      <c r="G36" s="5"/>
      <c r="H36" s="5"/>
    </row>
    <row r="37" spans="1:8" ht="15" customHeight="1">
      <c r="A37" s="240"/>
      <c r="B37" s="239"/>
      <c r="C37" s="239"/>
      <c r="D37" s="241"/>
      <c r="E37" s="5"/>
      <c r="F37" s="5"/>
      <c r="G37" s="5"/>
      <c r="H37" s="5"/>
    </row>
    <row r="38" spans="1:8" ht="15" customHeight="1">
      <c r="A38" s="240"/>
      <c r="B38" s="239"/>
      <c r="C38" s="239"/>
      <c r="D38" s="5"/>
      <c r="E38" s="5"/>
      <c r="F38" s="5"/>
      <c r="G38" s="5"/>
      <c r="H38" s="5"/>
    </row>
    <row r="39" spans="1:8" ht="15" customHeight="1">
      <c r="A39" s="239"/>
      <c r="B39" s="239"/>
      <c r="C39" s="239"/>
      <c r="D39" s="5"/>
      <c r="E39" s="5"/>
      <c r="F39" s="5"/>
      <c r="G39" s="5"/>
      <c r="H39" s="5"/>
    </row>
    <row r="40" spans="1:8" ht="15" customHeight="1">
      <c r="A40" s="239"/>
      <c r="B40" s="239"/>
      <c r="C40" s="239"/>
      <c r="D40" s="5"/>
      <c r="E40" s="5"/>
      <c r="F40" s="5"/>
      <c r="G40" s="5"/>
      <c r="H40" s="5"/>
    </row>
    <row r="41" spans="1:8" ht="15" customHeight="1">
      <c r="A41" s="239"/>
      <c r="B41" s="239"/>
      <c r="C41" s="239"/>
      <c r="D41" s="5"/>
      <c r="E41" s="5"/>
      <c r="F41" s="5"/>
      <c r="G41" s="5"/>
      <c r="H41" s="5"/>
    </row>
    <row r="42" spans="1:8" ht="15" customHeight="1">
      <c r="A42" s="239"/>
      <c r="B42" s="239"/>
      <c r="C42" s="239"/>
      <c r="D42" s="241"/>
      <c r="E42" s="5"/>
      <c r="F42" s="5"/>
      <c r="G42" s="5"/>
      <c r="H42" s="5"/>
    </row>
    <row r="43" spans="1:8" ht="15" customHeight="1">
      <c r="A43" s="240"/>
      <c r="B43" s="239"/>
      <c r="C43" s="239"/>
      <c r="D43" s="5"/>
      <c r="E43" s="5"/>
      <c r="F43" s="5"/>
      <c r="G43" s="5"/>
      <c r="H43" s="5"/>
    </row>
    <row r="44" spans="1:8" ht="15" customHeight="1">
      <c r="A44" s="239"/>
      <c r="B44" s="239"/>
      <c r="C44" s="239"/>
      <c r="D44" s="5"/>
      <c r="E44" s="5"/>
      <c r="F44" s="5"/>
      <c r="G44" s="5"/>
      <c r="H44" s="5"/>
    </row>
    <row r="45" spans="1:8" ht="15" customHeight="1">
      <c r="A45" s="239"/>
      <c r="B45" s="239"/>
      <c r="C45" s="239"/>
      <c r="D45" s="5"/>
      <c r="E45" s="5"/>
      <c r="F45" s="5"/>
      <c r="G45" s="5"/>
      <c r="H45" s="5"/>
    </row>
    <row r="46" spans="1:8" ht="15" customHeight="1">
      <c r="A46" s="239"/>
      <c r="B46" s="239"/>
      <c r="C46" s="239"/>
      <c r="D46" s="5"/>
      <c r="E46" s="5"/>
      <c r="F46" s="5"/>
      <c r="G46" s="5"/>
      <c r="H46" s="5"/>
    </row>
    <row r="47" spans="1:8" ht="24" customHeight="1">
      <c r="A47" s="240"/>
      <c r="B47" s="239"/>
      <c r="C47" s="239"/>
      <c r="D47" s="241"/>
      <c r="E47" s="5"/>
      <c r="F47" s="5"/>
      <c r="G47" s="5"/>
      <c r="H47" s="5"/>
    </row>
    <row r="48" spans="1:8" ht="24" customHeight="1">
      <c r="A48" s="240"/>
      <c r="B48" s="239"/>
      <c r="C48" s="239"/>
      <c r="D48" s="241"/>
      <c r="E48" s="5"/>
      <c r="F48" s="5"/>
      <c r="G48" s="5"/>
      <c r="H48" s="5"/>
    </row>
    <row r="49" spans="1:8" ht="24" customHeight="1">
      <c r="A49" s="240"/>
      <c r="B49" s="239"/>
      <c r="C49" s="239"/>
      <c r="D49" s="241"/>
      <c r="E49" s="5"/>
      <c r="F49" s="5"/>
      <c r="G49" s="5"/>
      <c r="H49" s="5"/>
    </row>
    <row r="50" spans="1:8" ht="24" customHeight="1">
      <c r="A50" s="240"/>
      <c r="B50" s="239"/>
      <c r="C50" s="239"/>
      <c r="D50" s="241"/>
      <c r="E50" s="5"/>
      <c r="F50" s="5"/>
      <c r="G50" s="5"/>
      <c r="H50" s="5"/>
    </row>
    <row r="51" spans="1:8" ht="24" customHeight="1">
      <c r="A51" s="240"/>
      <c r="B51" s="239"/>
      <c r="C51" s="239"/>
      <c r="D51" s="241"/>
      <c r="E51" s="5"/>
      <c r="F51" s="5"/>
      <c r="G51" s="5"/>
      <c r="H51" s="5"/>
    </row>
    <row r="52" spans="1:8" ht="24" customHeight="1">
      <c r="A52" s="240"/>
      <c r="B52" s="239"/>
      <c r="C52" s="239"/>
      <c r="D52" s="241"/>
      <c r="E52" s="5"/>
      <c r="F52" s="5"/>
      <c r="G52" s="5"/>
      <c r="H52" s="5"/>
    </row>
    <row r="53" spans="1:8" ht="24" customHeight="1">
      <c r="A53" s="240"/>
      <c r="B53" s="239"/>
      <c r="C53" s="239"/>
      <c r="D53" s="241"/>
      <c r="E53" s="5"/>
      <c r="F53" s="5"/>
      <c r="G53" s="5"/>
      <c r="H53" s="5"/>
    </row>
    <row r="54" spans="1:8" ht="24" customHeight="1">
      <c r="A54" s="240"/>
      <c r="B54" s="239"/>
      <c r="C54" s="239"/>
      <c r="D54" s="241"/>
      <c r="E54" s="5"/>
      <c r="F54" s="5"/>
      <c r="G54" s="5"/>
      <c r="H54" s="5"/>
    </row>
    <row r="55" spans="1:8" ht="24" customHeight="1">
      <c r="A55" s="240"/>
      <c r="B55" s="239"/>
      <c r="C55" s="239"/>
      <c r="D55" s="241"/>
      <c r="E55" s="5"/>
      <c r="F55" s="5"/>
      <c r="G55" s="5"/>
      <c r="H55" s="5"/>
    </row>
    <row r="56" spans="1:8" ht="24" customHeight="1">
      <c r="A56" s="239"/>
      <c r="B56" s="239"/>
      <c r="C56" s="239"/>
      <c r="D56" s="5"/>
      <c r="E56" s="5"/>
      <c r="F56" s="5"/>
      <c r="G56" s="5"/>
      <c r="H56" s="5"/>
    </row>
    <row r="57" spans="1:8" ht="24" customHeight="1">
      <c r="A57" s="378" t="str">
        <f>'Participants '!$D$63&amp;" Speech Contest Registration"</f>
        <v>Area XX and YY Speech Contest Registration</v>
      </c>
      <c r="B57" s="379"/>
      <c r="C57" s="380"/>
      <c r="D57" s="5"/>
      <c r="E57" s="5"/>
      <c r="F57" s="5"/>
      <c r="G57" s="5"/>
      <c r="H57" s="5"/>
    </row>
    <row r="58" spans="1:8" ht="24" customHeight="1">
      <c r="A58" s="383" t="s">
        <v>196</v>
      </c>
      <c r="B58" s="384"/>
      <c r="C58" s="232"/>
      <c r="D58" s="5"/>
      <c r="E58" s="5"/>
      <c r="F58" s="5"/>
      <c r="G58" s="5"/>
      <c r="H58" s="5"/>
    </row>
    <row r="59" spans="1:8" ht="24" customHeight="1">
      <c r="A59" s="244"/>
      <c r="B59" s="244"/>
      <c r="C59" s="5"/>
      <c r="D59" s="5"/>
      <c r="E59" s="5"/>
      <c r="F59" s="5"/>
      <c r="G59" s="5"/>
      <c r="H59" s="5"/>
    </row>
    <row r="60" spans="1:8" ht="24" customHeight="1">
      <c r="A60" s="244"/>
      <c r="B60" s="244"/>
      <c r="C60" s="375" t="s">
        <v>190</v>
      </c>
      <c r="D60" s="376"/>
      <c r="E60" s="377"/>
      <c r="F60" s="5"/>
      <c r="G60" s="5"/>
      <c r="H60" s="5"/>
    </row>
    <row r="61" spans="1:8" ht="24" customHeight="1">
      <c r="A61" s="244"/>
      <c r="B61" s="244"/>
      <c r="C61" s="238" t="s">
        <v>193</v>
      </c>
      <c r="D61" s="238" t="s">
        <v>194</v>
      </c>
      <c r="E61" s="238" t="s">
        <v>195</v>
      </c>
      <c r="F61" s="5"/>
      <c r="G61" s="5"/>
      <c r="H61" s="5"/>
    </row>
    <row r="62" spans="1:8" ht="24" customHeight="1">
      <c r="A62" s="244"/>
      <c r="B62" s="244"/>
      <c r="C62" s="232"/>
      <c r="D62" s="5"/>
      <c r="E62" s="5"/>
      <c r="F62" s="5"/>
      <c r="G62" s="5"/>
      <c r="H62" s="5"/>
    </row>
    <row r="63" spans="1:8" ht="24" customHeight="1">
      <c r="A63" s="245" t="s">
        <v>197</v>
      </c>
      <c r="B63" s="245" t="s">
        <v>198</v>
      </c>
      <c r="C63" s="239"/>
      <c r="D63" s="5"/>
      <c r="E63" s="5"/>
      <c r="F63" s="5"/>
      <c r="G63" s="5"/>
      <c r="H63" s="5"/>
    </row>
    <row r="64" spans="1:8" ht="24" customHeight="1">
      <c r="A64" s="245" t="s">
        <v>199</v>
      </c>
      <c r="B64" s="245" t="s">
        <v>198</v>
      </c>
      <c r="C64" s="239"/>
      <c r="D64" s="5"/>
      <c r="E64" s="5"/>
      <c r="F64" s="5"/>
      <c r="G64" s="5"/>
      <c r="H64" s="5"/>
    </row>
    <row r="65" spans="1:8" ht="24" customHeight="1">
      <c r="A65" s="245" t="s">
        <v>200</v>
      </c>
      <c r="B65" s="245" t="s">
        <v>198</v>
      </c>
      <c r="C65" s="239"/>
      <c r="D65" s="5"/>
      <c r="E65" s="5"/>
      <c r="F65" s="5"/>
      <c r="G65" s="5"/>
      <c r="H65" s="5"/>
    </row>
    <row r="66" spans="1:8" ht="24" customHeight="1">
      <c r="A66" s="245" t="s">
        <v>201</v>
      </c>
      <c r="B66" s="245" t="s">
        <v>198</v>
      </c>
      <c r="C66" s="239"/>
      <c r="D66" s="5"/>
      <c r="E66" s="5"/>
      <c r="F66" s="5"/>
      <c r="G66" s="5"/>
      <c r="H66" s="5"/>
    </row>
    <row r="67" spans="1:8" ht="24" customHeight="1">
      <c r="A67" s="245" t="s">
        <v>202</v>
      </c>
      <c r="B67" s="245" t="s">
        <v>198</v>
      </c>
      <c r="C67" s="239"/>
      <c r="D67" s="5"/>
      <c r="E67" s="5"/>
      <c r="F67" s="5"/>
      <c r="G67" s="5"/>
      <c r="H67" s="5"/>
    </row>
    <row r="68" spans="1:8" ht="24" customHeight="1">
      <c r="A68" s="245" t="s">
        <v>203</v>
      </c>
      <c r="B68" s="245" t="s">
        <v>198</v>
      </c>
      <c r="C68" s="239"/>
      <c r="D68" s="5"/>
      <c r="E68" s="5"/>
      <c r="F68" s="5"/>
      <c r="G68" s="5"/>
      <c r="H68" s="5"/>
    </row>
    <row r="69" spans="1:8" ht="24" customHeight="1">
      <c r="A69" s="245" t="s">
        <v>204</v>
      </c>
      <c r="B69" s="245" t="s">
        <v>198</v>
      </c>
      <c r="C69" s="239"/>
      <c r="D69" s="5"/>
      <c r="E69" s="5"/>
      <c r="F69" s="5"/>
      <c r="G69" s="5"/>
      <c r="H69" s="5"/>
    </row>
    <row r="70" spans="1:8" ht="24" customHeight="1">
      <c r="A70" s="245" t="s">
        <v>205</v>
      </c>
      <c r="B70" s="245" t="s">
        <v>198</v>
      </c>
      <c r="C70" s="5"/>
      <c r="D70" s="5"/>
      <c r="E70" s="5"/>
      <c r="F70" s="5"/>
      <c r="G70" s="5"/>
      <c r="H70" s="5"/>
    </row>
    <row r="71" spans="1:8" ht="24" customHeight="1">
      <c r="A71" s="245" t="s">
        <v>206</v>
      </c>
      <c r="B71" s="245" t="s">
        <v>198</v>
      </c>
      <c r="C71" s="5"/>
      <c r="D71" s="5"/>
      <c r="E71" s="5"/>
      <c r="F71" s="5"/>
      <c r="G71" s="5"/>
      <c r="H71" s="5"/>
    </row>
    <row r="72" spans="1:8" ht="24" customHeight="1">
      <c r="A72" s="245" t="s">
        <v>207</v>
      </c>
      <c r="B72" s="245" t="s">
        <v>198</v>
      </c>
      <c r="C72" s="5"/>
      <c r="D72" s="5"/>
      <c r="E72" s="5"/>
      <c r="F72" s="5"/>
      <c r="G72" s="5"/>
      <c r="H72" s="5"/>
    </row>
    <row r="73" spans="1:8" ht="24" customHeight="1">
      <c r="A73" s="245" t="s">
        <v>208</v>
      </c>
      <c r="B73" s="245" t="s">
        <v>198</v>
      </c>
      <c r="C73" s="5"/>
      <c r="D73" s="5"/>
      <c r="E73" s="5"/>
      <c r="F73" s="5"/>
      <c r="G73" s="5"/>
      <c r="H73" s="5"/>
    </row>
    <row r="74" spans="1:8" ht="24" customHeight="1">
      <c r="A74" s="245" t="s">
        <v>209</v>
      </c>
      <c r="B74" s="245" t="s">
        <v>198</v>
      </c>
      <c r="C74" s="5"/>
      <c r="D74" s="5"/>
      <c r="E74" s="5"/>
      <c r="F74" s="5"/>
      <c r="G74" s="5"/>
      <c r="H74" s="5"/>
    </row>
    <row r="75" spans="1:8" ht="24" customHeight="1">
      <c r="A75" s="245" t="s">
        <v>210</v>
      </c>
      <c r="B75" s="245" t="s">
        <v>198</v>
      </c>
      <c r="C75" s="5"/>
      <c r="D75" s="5"/>
      <c r="E75" s="5"/>
      <c r="F75" s="5"/>
      <c r="G75" s="5"/>
      <c r="H75" s="5"/>
    </row>
    <row r="76" spans="1:8" ht="24" customHeight="1">
      <c r="A76" s="245" t="s">
        <v>211</v>
      </c>
      <c r="B76" s="245" t="s">
        <v>198</v>
      </c>
      <c r="C76" s="5"/>
      <c r="D76" s="5"/>
      <c r="E76" s="5"/>
      <c r="F76" s="5"/>
      <c r="G76" s="5"/>
      <c r="H76" s="5"/>
    </row>
    <row r="77" spans="1:8" ht="24" customHeight="1">
      <c r="A77" s="245" t="s">
        <v>212</v>
      </c>
      <c r="B77" s="245" t="s">
        <v>198</v>
      </c>
      <c r="C77" s="5"/>
      <c r="D77" s="5"/>
      <c r="E77" s="5"/>
      <c r="F77" s="5"/>
      <c r="G77" s="5"/>
      <c r="H77" s="5"/>
    </row>
    <row r="78" spans="1:8" ht="24" customHeight="1">
      <c r="A78" s="245" t="s">
        <v>213</v>
      </c>
      <c r="B78" s="245" t="s">
        <v>198</v>
      </c>
      <c r="C78" s="5"/>
      <c r="D78" s="5"/>
      <c r="E78" s="5"/>
      <c r="F78" s="5"/>
      <c r="G78" s="5"/>
      <c r="H78" s="5"/>
    </row>
    <row r="79" spans="1:8" ht="24" customHeight="1">
      <c r="A79" s="245" t="s">
        <v>214</v>
      </c>
      <c r="B79" s="245" t="s">
        <v>198</v>
      </c>
      <c r="C79" s="5"/>
      <c r="D79" s="5"/>
      <c r="E79" s="5"/>
      <c r="F79" s="5"/>
      <c r="G79" s="5"/>
      <c r="H79" s="5"/>
    </row>
    <row r="80" spans="1:8" ht="24" customHeight="1">
      <c r="A80" s="245" t="s">
        <v>215</v>
      </c>
      <c r="B80" s="245" t="s">
        <v>198</v>
      </c>
      <c r="C80" s="5"/>
      <c r="D80" s="5"/>
      <c r="E80" s="5"/>
      <c r="F80" s="5"/>
      <c r="G80" s="5"/>
      <c r="H80" s="5"/>
    </row>
    <row r="81" spans="1:8" ht="24" customHeight="1">
      <c r="A81" s="245" t="s">
        <v>216</v>
      </c>
      <c r="B81" s="245" t="s">
        <v>198</v>
      </c>
      <c r="C81" s="5"/>
      <c r="D81" s="5"/>
      <c r="E81" s="5"/>
      <c r="F81" s="5"/>
      <c r="G81" s="5"/>
      <c r="H81" s="5"/>
    </row>
    <row r="82" spans="1:8" ht="24" customHeight="1">
      <c r="A82" s="245" t="s">
        <v>217</v>
      </c>
      <c r="B82" s="245" t="s">
        <v>198</v>
      </c>
      <c r="C82" s="5"/>
      <c r="D82" s="5"/>
      <c r="E82" s="5"/>
      <c r="F82" s="5"/>
      <c r="G82" s="5"/>
      <c r="H82" s="5"/>
    </row>
    <row r="83" spans="1:8" ht="24" customHeight="1">
      <c r="A83" s="245" t="s">
        <v>218</v>
      </c>
      <c r="B83" s="245" t="s">
        <v>198</v>
      </c>
      <c r="C83" s="5"/>
      <c r="D83" s="5"/>
      <c r="E83" s="5"/>
      <c r="F83" s="5"/>
      <c r="G83" s="5"/>
      <c r="H83" s="5"/>
    </row>
    <row r="84" spans="1:8" ht="24" customHeight="1">
      <c r="A84" s="245" t="s">
        <v>219</v>
      </c>
      <c r="B84" s="245" t="s">
        <v>198</v>
      </c>
      <c r="C84" s="5"/>
      <c r="D84" s="5"/>
      <c r="E84" s="5"/>
      <c r="F84" s="5"/>
      <c r="G84" s="5"/>
      <c r="H84" s="5"/>
    </row>
    <row r="85" spans="1:8" ht="24" customHeight="1">
      <c r="A85" s="245" t="s">
        <v>220</v>
      </c>
      <c r="B85" s="245" t="s">
        <v>198</v>
      </c>
      <c r="C85" s="5"/>
      <c r="D85" s="5"/>
      <c r="E85" s="5"/>
      <c r="F85" s="5"/>
      <c r="G85" s="5"/>
      <c r="H85" s="5"/>
    </row>
    <row r="86" spans="1:8" ht="24" customHeight="1">
      <c r="A86" s="245" t="s">
        <v>221</v>
      </c>
      <c r="B86" s="245" t="s">
        <v>198</v>
      </c>
      <c r="C86" s="5"/>
      <c r="D86" s="5"/>
      <c r="E86" s="5"/>
      <c r="F86" s="5"/>
      <c r="G86" s="5"/>
      <c r="H86" s="5"/>
    </row>
    <row r="87" spans="1:8" ht="24" customHeight="1">
      <c r="A87" s="245" t="s">
        <v>222</v>
      </c>
      <c r="B87" s="245" t="s">
        <v>198</v>
      </c>
      <c r="C87" s="5"/>
      <c r="D87" s="5"/>
      <c r="E87" s="5"/>
      <c r="F87" s="5"/>
      <c r="G87" s="5"/>
      <c r="H87" s="5"/>
    </row>
    <row r="88" spans="1:8" ht="24" customHeight="1">
      <c r="A88" s="245" t="s">
        <v>223</v>
      </c>
      <c r="B88" s="245" t="s">
        <v>198</v>
      </c>
      <c r="C88" s="5"/>
      <c r="D88" s="5"/>
      <c r="E88" s="5"/>
      <c r="F88" s="5"/>
      <c r="G88" s="5"/>
      <c r="H88" s="5"/>
    </row>
  </sheetData>
  <mergeCells count="6">
    <mergeCell ref="C60:E60"/>
    <mergeCell ref="A1:C1"/>
    <mergeCell ref="A3:B3"/>
    <mergeCell ref="C4:E4"/>
    <mergeCell ref="A57:C57"/>
    <mergeCell ref="A58:B58"/>
  </mergeCells>
  <pageMargins left="0.75" right="0.75" top="1" bottom="1" header="0.5" footer="0.5"/>
  <pageSetup scale="63" orientation="portrait"/>
  <headerFooter>
    <oddFooter>&amp;L&amp;"Helvetica,Regular"&amp;12&amp;K000000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5"/>
  <sheetViews>
    <sheetView showGridLines="0" workbookViewId="0"/>
  </sheetViews>
  <sheetFormatPr defaultColWidth="7.69921875" defaultRowHeight="20.100000000000001" customHeight="1"/>
  <cols>
    <col min="1" max="1" width="2.19921875" style="246" customWidth="1"/>
    <col min="2" max="2" width="25.3984375" style="246" customWidth="1"/>
    <col min="3" max="3" width="8.59765625" style="246" customWidth="1"/>
    <col min="4" max="4" width="20.3984375" style="246" customWidth="1"/>
    <col min="5" max="5" width="21.69921875" style="246" customWidth="1"/>
    <col min="6" max="256" width="7.69921875" style="246" customWidth="1"/>
  </cols>
  <sheetData>
    <row r="1" spans="1:5" ht="12" customHeight="1">
      <c r="A1" s="11"/>
      <c r="B1" s="247" t="s">
        <v>224</v>
      </c>
      <c r="C1" s="248" t="s">
        <v>225</v>
      </c>
      <c r="D1" s="247" t="s">
        <v>226</v>
      </c>
      <c r="E1" s="247" t="s">
        <v>227</v>
      </c>
    </row>
    <row r="2" spans="1:5" ht="12" customHeight="1">
      <c r="A2" s="4">
        <v>1</v>
      </c>
      <c r="B2" s="249" t="s">
        <v>228</v>
      </c>
      <c r="C2" s="250"/>
      <c r="D2" s="251"/>
      <c r="E2" s="251"/>
    </row>
    <row r="3" spans="1:5" ht="12" customHeight="1">
      <c r="A3" s="11"/>
      <c r="B3" s="7" t="s">
        <v>229</v>
      </c>
      <c r="C3" s="252"/>
      <c r="D3" s="5"/>
      <c r="E3" s="5"/>
    </row>
    <row r="4" spans="1:5" ht="12" customHeight="1">
      <c r="A4" s="11"/>
      <c r="B4" s="7" t="s">
        <v>230</v>
      </c>
      <c r="C4" s="252"/>
      <c r="D4" s="5"/>
      <c r="E4" s="5"/>
    </row>
    <row r="5" spans="1:5" ht="12" customHeight="1">
      <c r="A5" s="11"/>
      <c r="B5" s="7" t="s">
        <v>231</v>
      </c>
      <c r="C5" s="252"/>
      <c r="D5" s="5"/>
      <c r="E5" s="5"/>
    </row>
    <row r="6" spans="1:5" ht="12" customHeight="1">
      <c r="A6" s="11"/>
      <c r="B6" s="7" t="s">
        <v>232</v>
      </c>
      <c r="C6" s="252"/>
      <c r="D6" s="5"/>
      <c r="E6" s="5"/>
    </row>
    <row r="7" spans="1:5" ht="12" customHeight="1">
      <c r="A7" s="11"/>
      <c r="B7" s="5"/>
      <c r="C7" s="252"/>
      <c r="D7" s="5"/>
      <c r="E7" s="5"/>
    </row>
    <row r="8" spans="1:5" ht="12" customHeight="1">
      <c r="A8" s="4">
        <v>2</v>
      </c>
      <c r="B8" s="5"/>
      <c r="C8" s="252"/>
      <c r="D8" s="5"/>
      <c r="E8" s="5"/>
    </row>
    <row r="9" spans="1:5" ht="12" customHeight="1">
      <c r="A9" s="11"/>
      <c r="B9" s="5"/>
      <c r="C9" s="252"/>
      <c r="D9" s="5"/>
      <c r="E9" s="5"/>
    </row>
    <row r="10" spans="1:5" ht="12" customHeight="1">
      <c r="A10" s="11"/>
      <c r="B10" s="5"/>
      <c r="C10" s="252"/>
      <c r="D10" s="5"/>
      <c r="E10" s="5"/>
    </row>
    <row r="11" spans="1:5" ht="12" customHeight="1">
      <c r="A11" s="11"/>
      <c r="B11" s="5"/>
      <c r="C11" s="252"/>
      <c r="D11" s="5"/>
      <c r="E11" s="5"/>
    </row>
    <row r="12" spans="1:5" ht="12" customHeight="1">
      <c r="A12" s="11"/>
      <c r="B12" s="5"/>
      <c r="C12" s="252"/>
      <c r="D12" s="5"/>
      <c r="E12" s="5"/>
    </row>
    <row r="13" spans="1:5" ht="12" customHeight="1">
      <c r="A13" s="11"/>
      <c r="B13" s="5"/>
      <c r="C13" s="252"/>
      <c r="D13" s="5"/>
      <c r="E13" s="5"/>
    </row>
    <row r="14" spans="1:5" ht="12" customHeight="1">
      <c r="A14" s="4">
        <v>3</v>
      </c>
      <c r="B14" s="5"/>
      <c r="C14" s="252"/>
      <c r="D14" s="5"/>
      <c r="E14" s="5"/>
    </row>
    <row r="15" spans="1:5" ht="12" customHeight="1">
      <c r="A15" s="11"/>
      <c r="B15" s="5"/>
      <c r="C15" s="252"/>
      <c r="D15" s="5"/>
      <c r="E15" s="5"/>
    </row>
    <row r="16" spans="1:5" ht="12" customHeight="1">
      <c r="A16" s="11"/>
      <c r="B16" s="5"/>
      <c r="C16" s="252"/>
      <c r="D16" s="5"/>
      <c r="E16" s="5"/>
    </row>
    <row r="17" spans="1:5" ht="12" customHeight="1">
      <c r="A17" s="11"/>
      <c r="B17" s="5"/>
      <c r="C17" s="252"/>
      <c r="D17" s="5"/>
      <c r="E17" s="5"/>
    </row>
    <row r="18" spans="1:5" ht="12" customHeight="1">
      <c r="A18" s="11"/>
      <c r="B18" s="5"/>
      <c r="C18" s="252"/>
      <c r="D18" s="5"/>
      <c r="E18" s="5"/>
    </row>
    <row r="19" spans="1:5" ht="12" customHeight="1">
      <c r="A19" s="11"/>
      <c r="B19" s="5"/>
      <c r="C19" s="252"/>
      <c r="D19" s="5"/>
      <c r="E19" s="5"/>
    </row>
    <row r="20" spans="1:5" ht="12" customHeight="1">
      <c r="A20" s="4">
        <v>4</v>
      </c>
      <c r="B20" s="5"/>
      <c r="C20" s="252"/>
      <c r="D20" s="5"/>
      <c r="E20" s="5"/>
    </row>
    <row r="21" spans="1:5" ht="12" customHeight="1">
      <c r="A21" s="11"/>
      <c r="B21" s="5"/>
      <c r="C21" s="252"/>
      <c r="D21" s="5"/>
      <c r="E21" s="5"/>
    </row>
    <row r="22" spans="1:5" ht="12" customHeight="1">
      <c r="A22" s="11"/>
      <c r="B22" s="5"/>
      <c r="C22" s="252"/>
      <c r="D22" s="5"/>
      <c r="E22" s="5"/>
    </row>
    <row r="23" spans="1:5" ht="12" customHeight="1">
      <c r="A23" s="11"/>
      <c r="B23" s="5"/>
      <c r="C23" s="252"/>
      <c r="D23" s="5"/>
      <c r="E23" s="5"/>
    </row>
    <row r="24" spans="1:5" ht="12" customHeight="1">
      <c r="A24" s="11"/>
      <c r="B24" s="5"/>
      <c r="C24" s="252"/>
      <c r="D24" s="5"/>
      <c r="E24" s="5"/>
    </row>
    <row r="25" spans="1:5" ht="12" customHeight="1">
      <c r="A25" s="11"/>
      <c r="B25" s="5"/>
      <c r="C25" s="252"/>
      <c r="D25" s="5"/>
      <c r="E25" s="5"/>
    </row>
    <row r="26" spans="1:5" ht="12" customHeight="1">
      <c r="A26" s="4">
        <v>5</v>
      </c>
      <c r="B26" s="5"/>
      <c r="C26" s="252"/>
      <c r="D26" s="5"/>
      <c r="E26" s="5"/>
    </row>
    <row r="27" spans="1:5" ht="12" customHeight="1">
      <c r="A27" s="11"/>
      <c r="B27" s="5"/>
      <c r="C27" s="252"/>
      <c r="D27" s="5"/>
      <c r="E27" s="5"/>
    </row>
    <row r="28" spans="1:5" ht="12" customHeight="1">
      <c r="A28" s="11"/>
      <c r="B28" s="5"/>
      <c r="C28" s="252"/>
      <c r="D28" s="5"/>
      <c r="E28" s="5"/>
    </row>
    <row r="29" spans="1:5" ht="12" customHeight="1">
      <c r="A29" s="11"/>
      <c r="B29" s="5"/>
      <c r="C29" s="252"/>
      <c r="D29" s="5"/>
      <c r="E29" s="5"/>
    </row>
    <row r="30" spans="1:5" ht="12" customHeight="1">
      <c r="A30" s="11"/>
      <c r="B30" s="5"/>
      <c r="C30" s="252"/>
      <c r="D30" s="5"/>
      <c r="E30" s="5"/>
    </row>
    <row r="31" spans="1:5" ht="12" customHeight="1">
      <c r="A31" s="11"/>
      <c r="B31" s="5"/>
      <c r="C31" s="252"/>
      <c r="D31" s="5"/>
      <c r="E31" s="5"/>
    </row>
    <row r="32" spans="1:5" ht="12" customHeight="1">
      <c r="A32" s="4">
        <v>6</v>
      </c>
      <c r="B32" s="5"/>
      <c r="C32" s="252"/>
      <c r="D32" s="5"/>
      <c r="E32" s="5"/>
    </row>
    <row r="33" spans="1:5" ht="12" customHeight="1">
      <c r="A33" s="11"/>
      <c r="B33" s="5"/>
      <c r="C33" s="252"/>
      <c r="D33" s="5"/>
      <c r="E33" s="5"/>
    </row>
    <row r="34" spans="1:5" ht="12" customHeight="1">
      <c r="A34" s="11"/>
      <c r="B34" s="5"/>
      <c r="C34" s="252"/>
      <c r="D34" s="5"/>
      <c r="E34" s="5"/>
    </row>
    <row r="35" spans="1:5" ht="12" customHeight="1">
      <c r="A35" s="11"/>
      <c r="B35" s="5"/>
      <c r="C35" s="252"/>
      <c r="D35" s="5"/>
      <c r="E35" s="5"/>
    </row>
    <row r="36" spans="1:5" ht="12" customHeight="1">
      <c r="A36" s="11"/>
      <c r="B36" s="5"/>
      <c r="C36" s="252"/>
      <c r="D36" s="5"/>
      <c r="E36" s="5"/>
    </row>
    <row r="37" spans="1:5" ht="12" customHeight="1">
      <c r="A37" s="11"/>
      <c r="B37" s="5"/>
      <c r="C37" s="252"/>
      <c r="D37" s="5"/>
      <c r="E37" s="5"/>
    </row>
    <row r="38" spans="1:5" ht="12" customHeight="1">
      <c r="A38" s="4">
        <v>7</v>
      </c>
      <c r="B38" s="5"/>
      <c r="C38" s="252"/>
      <c r="D38" s="5"/>
      <c r="E38" s="5"/>
    </row>
    <row r="39" spans="1:5" ht="12" customHeight="1">
      <c r="A39" s="11"/>
      <c r="B39" s="5"/>
      <c r="C39" s="252"/>
      <c r="D39" s="5"/>
      <c r="E39" s="5"/>
    </row>
    <row r="40" spans="1:5" ht="12" customHeight="1">
      <c r="A40" s="11"/>
      <c r="B40" s="5"/>
      <c r="C40" s="252"/>
      <c r="D40" s="5"/>
      <c r="E40" s="5"/>
    </row>
    <row r="41" spans="1:5" ht="12" customHeight="1">
      <c r="A41" s="11"/>
      <c r="B41" s="5"/>
      <c r="C41" s="252"/>
      <c r="D41" s="5"/>
      <c r="E41" s="5"/>
    </row>
    <row r="42" spans="1:5" ht="12" customHeight="1">
      <c r="A42" s="11"/>
      <c r="B42" s="5"/>
      <c r="C42" s="252"/>
      <c r="D42" s="5"/>
      <c r="E42" s="5"/>
    </row>
    <row r="43" spans="1:5" ht="12" customHeight="1">
      <c r="A43" s="11"/>
      <c r="B43" s="5"/>
      <c r="C43" s="252"/>
      <c r="D43" s="5"/>
      <c r="E43" s="5"/>
    </row>
    <row r="44" spans="1:5" ht="12" customHeight="1">
      <c r="A44" s="11"/>
      <c r="B44" s="5"/>
      <c r="C44" s="252"/>
      <c r="D44" s="5"/>
      <c r="E44" s="5"/>
    </row>
    <row r="45" spans="1:5" ht="12" customHeight="1">
      <c r="A45" s="4">
        <v>8</v>
      </c>
      <c r="B45" s="5"/>
      <c r="C45" s="252"/>
      <c r="D45" s="5"/>
      <c r="E45" s="5"/>
    </row>
  </sheetData>
  <pageMargins left="0.75" right="0.75" top="1" bottom="1" header="0.5" footer="0.5"/>
  <pageSetup scale="68" orientation="portrait"/>
  <headerFooter>
    <oddFooter>&amp;L&amp;"Helvetica,Regular"&amp;12&amp;K000000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
  <sheetViews>
    <sheetView showGridLines="0" workbookViewId="0"/>
  </sheetViews>
  <sheetFormatPr defaultColWidth="7.69921875" defaultRowHeight="20.100000000000001" customHeight="1"/>
  <cols>
    <col min="1" max="1" width="10.8984375" style="253" customWidth="1"/>
    <col min="2" max="2" width="17.19921875" style="253" customWidth="1"/>
    <col min="3" max="3" width="11.59765625" style="253" customWidth="1"/>
    <col min="4" max="5" width="5.59765625" style="253" customWidth="1"/>
    <col min="6" max="256" width="7.69921875" style="253" customWidth="1"/>
  </cols>
  <sheetData>
    <row r="1" spans="1:5" ht="12.75" customHeight="1">
      <c r="A1" s="254"/>
      <c r="B1" s="5"/>
      <c r="C1" s="5"/>
      <c r="D1" s="5"/>
      <c r="E1" s="5"/>
    </row>
    <row r="2" spans="1:5" ht="12" customHeight="1">
      <c r="A2" s="5"/>
      <c r="B2" s="5"/>
      <c r="C2" s="5"/>
      <c r="D2" s="5"/>
      <c r="E2" s="5"/>
    </row>
    <row r="3" spans="1:5" ht="12" customHeight="1">
      <c r="A3" s="5"/>
      <c r="B3" s="5"/>
      <c r="C3" s="5"/>
      <c r="D3" s="5"/>
      <c r="E3" s="5"/>
    </row>
    <row r="4" spans="1:5" ht="12" customHeight="1">
      <c r="A4" s="5"/>
      <c r="B4" s="5"/>
      <c r="C4" s="5"/>
      <c r="D4" s="5"/>
      <c r="E4" s="5"/>
    </row>
    <row r="5" spans="1:5" ht="12" customHeight="1">
      <c r="A5" s="5"/>
      <c r="B5" s="5"/>
      <c r="C5" s="5"/>
      <c r="D5" s="5"/>
      <c r="E5" s="5"/>
    </row>
    <row r="6" spans="1:5" ht="12" customHeight="1">
      <c r="A6" s="5"/>
      <c r="B6" s="5"/>
      <c r="C6" s="5"/>
      <c r="D6" s="5"/>
      <c r="E6" s="5"/>
    </row>
    <row r="7" spans="1:5" ht="12" customHeight="1">
      <c r="A7" s="5"/>
      <c r="B7" s="5"/>
      <c r="C7" s="5"/>
      <c r="D7" s="5"/>
      <c r="E7" s="5"/>
    </row>
    <row r="8" spans="1:5" ht="12" customHeight="1">
      <c r="A8" s="5"/>
      <c r="B8" s="5"/>
      <c r="C8" s="5"/>
      <c r="D8" s="5"/>
      <c r="E8" s="5"/>
    </row>
    <row r="9" spans="1:5" ht="12" customHeight="1">
      <c r="A9" s="5"/>
      <c r="B9" s="5"/>
      <c r="C9" s="5"/>
      <c r="D9" s="5"/>
      <c r="E9" s="5"/>
    </row>
    <row r="10" spans="1:5" ht="12" customHeight="1">
      <c r="A10" s="5"/>
      <c r="B10" s="5"/>
      <c r="C10" s="5"/>
      <c r="D10" s="5"/>
      <c r="E10" s="5"/>
    </row>
  </sheetData>
  <pageMargins left="0.75" right="0.75" top="1" bottom="1" header="0.5" footer="0.5"/>
  <pageSetup orientation="portrait"/>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Participants </vt:lpstr>
      <vt:lpstr>Agenda</vt:lpstr>
      <vt:lpstr>Agenda-template</vt:lpstr>
      <vt:lpstr>Items to Bring</vt:lpstr>
      <vt:lpstr>Budget</vt:lpstr>
      <vt:lpstr>Budget Planning (SAMPLE)</vt:lpstr>
      <vt:lpstr>Registration </vt:lpstr>
      <vt:lpstr>Raffle</vt:lpstr>
      <vt:lpstr>Judges</vt:lpstr>
      <vt:lpstr>Documents</vt:lpstr>
      <vt:lpstr>On-site Tasks</vt:lpstr>
      <vt:lpstr>Help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Wu</dc:creator>
  <cp:lastModifiedBy>Julie Broady</cp:lastModifiedBy>
  <dcterms:created xsi:type="dcterms:W3CDTF">2015-07-22T16:16:56Z</dcterms:created>
  <dcterms:modified xsi:type="dcterms:W3CDTF">2016-07-22T14:22:06Z</dcterms:modified>
</cp:coreProperties>
</file>